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troduction &amp; Notes" sheetId="1" state="visible" r:id="rId2"/>
    <sheet name="Direct Info &amp; Estimates" sheetId="2" state="visible" r:id="rId3"/>
    <sheet name="Thousands Estimates" sheetId="3" state="visible" r:id="rId4"/>
    <sheet name="Final Table of Estimates" sheetId="4" state="visible" r:id="rId5"/>
    <sheet name="Cost for Bottom 90%" sheetId="5" state="visible" r:id="rId6"/>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<sst xmlns="http://schemas.openxmlformats.org/spreadsheetml/2006/main" count="81" uniqueCount="67">
  <si>
    <r>
      <rPr>
        <sz val="10"/>
        <rFont val="Arial"/>
        <family val="2"/>
        <charset val="1"/>
      </rPr>
      <t xml:space="preserve">To create these tables, I started with before tax amounts for 1979 and 2017 from the Supplemental Data to the CBO report. This is available in an Excel file, 56575-supplemental-data.xlsx, from https://www.cbo.gov/publication/56575 (accessed April 29, 2021). 
I then added and subtracted the transfer and tax amounts from the same Supplemental Data to get amounts after transfers and taxes. 
I estimated 2019 income by observing (using the real GDP per capita data) that since the 2008 recovery from the Great Recession, real GDP per capita has gone up by an average of 1.5% per year. Therefore, 2019 income ought to be roughly 3% more than 2017 income. I used this to convert the 2017 figures to 2019 estimates for income both before and after taxes and transfers. 
Earlier, we estimated that wealth production has doubled over the past 40 years. However, some economists have given lower estimates. Economists Piketty, Saez and Zucman estimated about 75% growth in 2018 ("Main data" from http://gabriel-zucman.eu/usdina/). However, Economist Federico Cingano in a study for the OECD has estimated (https://www.oecd.org/newsroom/inequality-hurts-economic-growth.htm, see below) that "rising inequality" (which is more or less the same thing as Vampire Capitalism) has cost us 6 to 9 percent growth over 20 years. This translates to a loss of roughly 0.36% percent per year (or 15.6% over 40 years). (See below.)
This gives us a reasonable (and more conservative) estimate of"dead standstill" American Dream income at 1.9 times that of 1979 (75% increase, plus 16 percent more that we've missed out on over 40 years). Therefore, 1979 income times 1.9, minus today's income, gives the "dead standstill" cost of Vampire Capitalism. (See below for more details).
Our next estimates will be for growth similar to the way the American Dream Economy grew before taxes.
Pre-tax income during the American Dream era grew at about 2.1% a year for almost everyone except the rich This growth rate is available from the "Main data" spreadsheet from "Distributional National Accounts: Methods and Estimates for the United States," by Thomas Piketty, Emmanuel Saez &amp; Gabriel Zucman, 2018. That spreadsheet can be found at: http://gabriel-zucman.eu/usdina/, and was accessed on April 20, 2021. The file is PSZ2018MainData.xlsx, and the tab is DataFS40.
It wasn't precisely 2.1%, of course, but it's close for everyone up through the 95th percentile. 
Over 40 years, if the economy had grown at the same rate as the American Dream era (as noted, it didn’t), this means that income should have multiplied about 2.3 times (1.021^40 = 2.296). For the top 1%, however, that growth was a lower 1.3% per year, which would give a multiplier of 1.68. 
However, since 1980, the economy hasn't grown at the same rate as it did during the American Dream era. 
Instead of growing at an overall rate of about 1.98%, it's grown at about 1.41% per year (same tab). Some of this decrease in growth is due to Vampire Capitalism. Some is due to other factors, such as the end of the one-time mass entry of women into the work force during the American Dream Era.
In order to estimate the cost of Vampire Capitalism, then, we want to come up with some reasonable estimate for what economic growth </t>
    </r>
    <r>
      <rPr>
        <b val="true"/>
        <sz val="10"/>
        <rFont val="Arial"/>
        <family val="2"/>
        <charset val="1"/>
      </rPr>
      <t xml:space="preserve">would</t>
    </r>
    <r>
      <rPr>
        <sz val="10"/>
        <rFont val="Arial"/>
        <family val="2"/>
        <charset val="1"/>
      </rPr>
      <t xml:space="preserve"> have been under a continuation of American Dream Capitalism.
Research from Federico Cingano of the OECD in 2014 found that rising inequality was costing the US 6 to 9 percentage points of growth over 20 years (https://www.oecd.org/newsroom/inequality-hurts-economic-growth.htm, accessed April 21, 2021). If we take 1.075^(1/20), this means that we missed out on roughly 0.36 percent of growth each year. (This general estimate is further confirmed by the actual paper, at https://www.oecd-ilibrary.org/social-issues-migration-health/trends-in-income-inequality-and-its-impact-on-economic-growth_5jxrjncwxv6j-en, which points out, "In the United States, the United Kingdom, Sweden, Finland and Norway, the growth rate would have been more than one fifth higher had income disparities not widened.")
So instead of growing at 1.41 percent per year, the economy should have grown at about 1.77 percent per year. 
For most income groups, pre-tax growth was at 100 percent of economic growth. For the top 1 percent, it was at 65 percent of economic growth. This gives us estimated growth rates of 1.77 percent for most income groups, 1.75 for 96th through 98th percentile (1.77 * .98), and 1.15 percent for the top 1 percent (1.77 * .65).
Over 40 years, this multiplies income by 2.02 for most Americans, 2.00 for the 96th through 98th percentile, and 1.58 for the top 1 percent. (For example, 1.0177 ^ 40 = 2.02).
This provides estimates for Pre-Tax American Dream Capitalism.
Our next estimates will be for After-Tax American Dream Capitalism.
I used data from the same tab to calculate average post-tax growth rates per year for each quintile from 1946 to 1980: 3.11, 2.25, 1.94, 1.87, and 1.70 successively. This was done by simply adding the growth rates and taking an average. I used the third quintile growth rate for the median, and calculated 1.81 for 81st to 80th percentiles, 1.72 for 91st to 95th, 1.50 for 96th to 99th, and 1.36 for the top 1%.
I adjusted these growth rates by multiplying by .89 (=1.77/1.98). I then used the results to calculate multipliers. 
And so we see that American Dream Capitalism allowed everyone but the very rich to grow at essentially the same rate before taxes each year, but favored ordinary Americans after transfers and taxes. In fact, those at the bottom experienced the fastest growth, and growth slowed when you got to the top of the economic ladder. This is a recipe for slowly increasing equality over time, which contrasts very sharply with the rapidly growing inequality of Vampire Capitalism. 
I did some rounding in the final table, in all cases except the smallest amounts, both to make figures more readable and to indicate that they are approximate rather than precise.
Finally, I also calculated an estimate for the total cost of Vampire Capitalism for the bottom 90% of Americans. One goal here was to cross-check figures with those published by Price and Edwards of the RAND Corporation. Theoretically, my comparison to the 1979 economy before transfers &amp; taxes should give a similar result to theirs, which is that those at the top have essentially taken $47 trillion from America’s bottom 90 percent over the past 40 years or so. My estimate of the same thing came out at $45.4 trillion, which I’ve rounded to $45 trillion.
</t>
    </r>
  </si>
  <si>
    <t xml:space="preserve">Quintile, etc.</t>
  </si>
  <si>
    <t xml:space="preserve">1979 before trans/ tax</t>
  </si>
  <si>
    <t xml:space="preserve">1979 transfers</t>
  </si>
  <si>
    <t xml:space="preserve">1979 tax</t>
  </si>
  <si>
    <t xml:space="preserve">1979 after trans/ tax</t>
  </si>
  <si>
    <t xml:space="preserve">2017 before trans/ tax</t>
  </si>
  <si>
    <t xml:space="preserve">2019 est BTT</t>
  </si>
  <si>
    <t xml:space="preserve">2017 transfers</t>
  </si>
  <si>
    <t xml:space="preserve">2017 tax</t>
  </si>
  <si>
    <t xml:space="preserve">2017 after trans/ tax</t>
  </si>
  <si>
    <t xml:space="preserve">2019 est ATT</t>
  </si>
  <si>
    <t xml:space="preserve">Est ATT cost at 1979 standstill</t>
  </si>
  <si>
    <t xml:space="preserve">Est cost, ADC Before Tax</t>
  </si>
  <si>
    <t xml:space="preserve">Growth rates, ADC era</t>
  </si>
  <si>
    <t xml:space="preserve">Adjusted for lower growth</t>
  </si>
  <si>
    <t xml:space="preserve">Multiplier</t>
  </si>
  <si>
    <t xml:space="preserve">Est cost, ADC After Tax</t>
  </si>
  <si>
    <t xml:space="preserve">Rounded Est cost, ADC After Tax</t>
  </si>
  <si>
    <t xml:space="preserve">2019 est BTT (copy for easy reference)</t>
  </si>
  <si>
    <t xml:space="preserve">1st quintile</t>
  </si>
  <si>
    <t xml:space="preserve">2nd quintile</t>
  </si>
  <si>
    <t xml:space="preserve">3rd quintile</t>
  </si>
  <si>
    <t xml:space="preserve">4th quintile</t>
  </si>
  <si>
    <t xml:space="preserve">81-90th</t>
  </si>
  <si>
    <t xml:space="preserve">91-95th</t>
  </si>
  <si>
    <t xml:space="preserve">5th quintile</t>
  </si>
  <si>
    <t xml:space="preserve">96-99th</t>
  </si>
  <si>
    <t xml:space="preserve">Top 1%</t>
  </si>
  <si>
    <t xml:space="preserve">Typical Cost, 80% of Americans</t>
  </si>
  <si>
    <t xml:space="preserve">Est. gain BTT</t>
  </si>
  <si>
    <t xml:space="preserve">% gain, 40 yrs</t>
  </si>
  <si>
    <t xml:space="preserve">Average</t>
  </si>
  <si>
    <t xml:space="preserve">Est. gain ATT</t>
  </si>
  <si>
    <t xml:space="preserve">% gain over 40 years</t>
  </si>
  <si>
    <t xml:space="preserve">Amount</t>
  </si>
  <si>
    <t xml:space="preserve">Standstill additional over base</t>
  </si>
  <si>
    <t xml:space="preserve">Estimated cost, standstill</t>
  </si>
  <si>
    <t xml:space="preserve">Rounded standstill estimate</t>
  </si>
  <si>
    <t xml:space="preserve">Before tax ADC additional over base</t>
  </si>
  <si>
    <t xml:space="preserve">Estimated cost, before tax ADC</t>
  </si>
  <si>
    <t xml:space="preserve">Rounded before tax ADC estimate</t>
  </si>
  <si>
    <t xml:space="preserve">After tax ADC additional over base</t>
  </si>
  <si>
    <t xml:space="preserve">Estimated cost, after tax ADC</t>
  </si>
  <si>
    <t xml:space="preserve">Rounded after tax ADC estimate</t>
  </si>
  <si>
    <t xml:space="preserve">Amount (copied for reference)</t>
  </si>
  <si>
    <t xml:space="preserve">Household Income</t>
  </si>
  <si>
    <t xml:space="preserve">Cost Compared to 1979 Economy</t>
  </si>
  <si>
    <t xml:space="preserve">Cost Compared to Before-Tax ADC</t>
  </si>
  <si>
    <t xml:space="preserve">Cost Compared to After-Tax ADC</t>
  </si>
  <si>
    <t xml:space="preserve">After-Tax, Plus $4,000 in Additional Costs</t>
  </si>
  <si>
    <t xml:space="preserve">After-Tax, Plus $7,000 in Additional Costs</t>
  </si>
  <si>
    <t xml:space="preserve">After-Tax, Plus a Median $5,500 in Additional Costs</t>
  </si>
  <si>
    <t xml:space="preserve">Quintile etc.</t>
  </si>
  <si>
    <t xml:space="preserve">1979 Before Trans/Tax</t>
  </si>
  <si>
    <t xml:space="preserve">2017 Before Trans/Tax</t>
  </si>
  <si>
    <t xml:space="preserve">2019 Est Before Trans/Tax</t>
  </si>
  <si>
    <t xml:space="preserve">Compared to 1979 economy Before Trans/Tax</t>
  </si>
  <si>
    <t xml:space="preserve">Compared to Before-Tax ADC</t>
  </si>
  <si>
    <t xml:space="preserve">Compared to After-Tax ADC</t>
  </si>
  <si>
    <t xml:space="preserve">81st to 90th percentile</t>
  </si>
  <si>
    <t xml:space="preserve">Average cost, bottom 90%</t>
  </si>
  <si>
    <t xml:space="preserve">Total estimate over 40 years</t>
  </si>
  <si>
    <t xml:space="preserve">Rounded estimate</t>
  </si>
  <si>
    <t xml:space="preserve">Total estimate over 42 years</t>
  </si>
  <si>
    <t xml:space="preserve">Conservative estimate for 
costs of lack of competition, 
excess health care costs</t>
  </si>
  <si>
    <t xml:space="preserve">Total estimated current annual 
costs to bottom 90% of 
Americans (2021), based on
128.5 million households</t>
  </si>
</sst>
</file>

<file path=xl/styles.xml><?xml version="1.0" encoding="utf-8"?>
<styleSheet xmlns="http://schemas.openxmlformats.org/spreadsheetml/2006/main">
  <numFmts count="7">
    <numFmt numFmtId="164" formatCode="General"/>
    <numFmt numFmtId="165" formatCode="@"/>
    <numFmt numFmtId="166" formatCode="#,##0"/>
    <numFmt numFmtId="167" formatCode="0.00"/>
    <numFmt numFmtId="168" formatCode="#,###"/>
    <numFmt numFmtId="169" formatCode="0.0"/>
    <numFmt numFmtId="170" formatCode="0"/>
  </numFmts>
  <fonts count="5">
    <font>
      <sz val="10"/>
      <name val="Arial"/>
      <family val="2"/>
      <charset val="1"/>
    </font>
    <font>
      <sz val="10"/>
      <name val="Arial"/>
      <family val="0"/>
    </font>
    <font>
      <sz val="10"/>
      <name val="Arial"/>
      <family val="0"/>
    </font>
    <font>
      <sz val="10"/>
      <name val="Arial"/>
      <family val="0"/>
    </font>
    <font>
      <b val="true"/>
      <sz val="10"/>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6"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7578125" defaultRowHeight="12.8" zeroHeight="false" outlineLevelRow="0" outlineLevelCol="0"/>
  <sheetData>
    <row r="1" customFormat="false" ht="12.8" hidden="false" customHeight="true" outlineLevel="0" collapsed="false">
      <c r="A1" s="1" t="s">
        <v>0</v>
      </c>
      <c r="B1" s="1"/>
      <c r="C1" s="1"/>
      <c r="D1" s="1"/>
      <c r="E1" s="1"/>
      <c r="F1" s="1"/>
      <c r="G1" s="1"/>
      <c r="H1" s="1"/>
      <c r="I1" s="1"/>
      <c r="J1" s="1"/>
      <c r="K1" s="1"/>
      <c r="L1" s="1"/>
      <c r="M1" s="1"/>
    </row>
    <row r="2" customFormat="false" ht="12.8" hidden="false" customHeight="false" outlineLevel="0" collapsed="false">
      <c r="A2" s="1"/>
      <c r="B2" s="1"/>
      <c r="C2" s="1"/>
      <c r="D2" s="1"/>
      <c r="E2" s="1"/>
      <c r="F2" s="1"/>
      <c r="G2" s="1"/>
      <c r="H2" s="1"/>
      <c r="I2" s="1"/>
      <c r="J2" s="1"/>
      <c r="K2" s="1"/>
      <c r="L2" s="1"/>
      <c r="M2" s="1"/>
    </row>
    <row r="3" customFormat="false" ht="12.8" hidden="false" customHeight="false" outlineLevel="0" collapsed="false">
      <c r="A3" s="1"/>
      <c r="B3" s="1"/>
      <c r="C3" s="1"/>
      <c r="D3" s="1"/>
      <c r="E3" s="1"/>
      <c r="F3" s="1"/>
      <c r="G3" s="1"/>
      <c r="H3" s="1"/>
      <c r="I3" s="1"/>
      <c r="J3" s="1"/>
      <c r="K3" s="1"/>
      <c r="L3" s="1"/>
      <c r="M3" s="1"/>
    </row>
    <row r="4" customFormat="false" ht="12.8" hidden="false" customHeight="false" outlineLevel="0" collapsed="false">
      <c r="A4" s="1"/>
      <c r="B4" s="1"/>
      <c r="C4" s="1"/>
      <c r="D4" s="1"/>
      <c r="E4" s="1"/>
      <c r="F4" s="1"/>
      <c r="G4" s="1"/>
      <c r="H4" s="1"/>
      <c r="I4" s="1"/>
      <c r="J4" s="1"/>
      <c r="K4" s="1"/>
      <c r="L4" s="1"/>
      <c r="M4" s="1"/>
    </row>
    <row r="5" customFormat="false" ht="12.8" hidden="false" customHeight="false" outlineLevel="0" collapsed="false">
      <c r="A5" s="1"/>
      <c r="B5" s="1"/>
      <c r="C5" s="1"/>
      <c r="D5" s="1"/>
      <c r="E5" s="1"/>
      <c r="F5" s="1"/>
      <c r="G5" s="1"/>
      <c r="H5" s="1"/>
      <c r="I5" s="1"/>
      <c r="J5" s="1"/>
      <c r="K5" s="1"/>
      <c r="L5" s="1"/>
      <c r="M5" s="1"/>
    </row>
    <row r="6" customFormat="false" ht="12.8" hidden="false" customHeight="false" outlineLevel="0" collapsed="false">
      <c r="A6" s="1"/>
      <c r="B6" s="1"/>
      <c r="C6" s="1"/>
      <c r="D6" s="1"/>
      <c r="E6" s="1"/>
      <c r="F6" s="1"/>
      <c r="G6" s="1"/>
      <c r="H6" s="1"/>
      <c r="I6" s="1"/>
      <c r="J6" s="1"/>
      <c r="K6" s="1"/>
      <c r="L6" s="1"/>
      <c r="M6" s="1"/>
    </row>
    <row r="7" customFormat="false" ht="12.8" hidden="false" customHeight="false" outlineLevel="0" collapsed="false">
      <c r="A7" s="1"/>
      <c r="B7" s="1"/>
      <c r="C7" s="1"/>
      <c r="D7" s="1"/>
      <c r="E7" s="1"/>
      <c r="F7" s="1"/>
      <c r="G7" s="1"/>
      <c r="H7" s="1"/>
      <c r="I7" s="1"/>
      <c r="J7" s="1"/>
      <c r="K7" s="1"/>
      <c r="L7" s="1"/>
      <c r="M7" s="1"/>
    </row>
    <row r="8" customFormat="false" ht="12.8" hidden="false" customHeight="false" outlineLevel="0" collapsed="false">
      <c r="A8" s="1"/>
      <c r="B8" s="1"/>
      <c r="C8" s="1"/>
      <c r="D8" s="1"/>
      <c r="E8" s="1"/>
      <c r="F8" s="1"/>
      <c r="G8" s="1"/>
      <c r="H8" s="1"/>
      <c r="I8" s="1"/>
      <c r="J8" s="1"/>
      <c r="K8" s="1"/>
      <c r="L8" s="1"/>
      <c r="M8" s="1"/>
    </row>
    <row r="9" customFormat="false" ht="12.8" hidden="false" customHeight="false" outlineLevel="0" collapsed="false">
      <c r="A9" s="1"/>
      <c r="B9" s="1"/>
      <c r="C9" s="1"/>
      <c r="D9" s="1"/>
      <c r="E9" s="1"/>
      <c r="F9" s="1"/>
      <c r="G9" s="1"/>
      <c r="H9" s="1"/>
      <c r="I9" s="1"/>
      <c r="J9" s="1"/>
      <c r="K9" s="1"/>
      <c r="L9" s="1"/>
      <c r="M9" s="1"/>
    </row>
    <row r="10" customFormat="false" ht="12.8" hidden="false" customHeight="false" outlineLevel="0" collapsed="false">
      <c r="A10" s="1"/>
      <c r="B10" s="1"/>
      <c r="C10" s="1"/>
      <c r="D10" s="1"/>
      <c r="E10" s="1"/>
      <c r="F10" s="1"/>
      <c r="G10" s="1"/>
      <c r="H10" s="1"/>
      <c r="I10" s="1"/>
      <c r="J10" s="1"/>
      <c r="K10" s="1"/>
      <c r="L10" s="1"/>
      <c r="M10" s="1"/>
    </row>
    <row r="11" customFormat="false" ht="12.8" hidden="false" customHeight="false" outlineLevel="0" collapsed="false">
      <c r="A11" s="1"/>
      <c r="B11" s="1"/>
      <c r="C11" s="1"/>
      <c r="D11" s="1"/>
      <c r="E11" s="1"/>
      <c r="F11" s="1"/>
      <c r="G11" s="1"/>
      <c r="H11" s="1"/>
      <c r="I11" s="1"/>
      <c r="J11" s="1"/>
      <c r="K11" s="1"/>
      <c r="L11" s="1"/>
      <c r="M11" s="1"/>
    </row>
    <row r="12" customFormat="false" ht="12.8" hidden="false" customHeight="false" outlineLevel="0" collapsed="false">
      <c r="A12" s="1"/>
      <c r="B12" s="1"/>
      <c r="C12" s="1"/>
      <c r="D12" s="1"/>
      <c r="E12" s="1"/>
      <c r="F12" s="1"/>
      <c r="G12" s="1"/>
      <c r="H12" s="1"/>
      <c r="I12" s="1"/>
      <c r="J12" s="1"/>
      <c r="K12" s="1"/>
      <c r="L12" s="1"/>
      <c r="M12" s="1"/>
    </row>
    <row r="13" customFormat="false" ht="12.8" hidden="false" customHeight="false" outlineLevel="0" collapsed="false">
      <c r="A13" s="1"/>
      <c r="B13" s="1"/>
      <c r="C13" s="1"/>
      <c r="D13" s="1"/>
      <c r="E13" s="1"/>
      <c r="F13" s="1"/>
      <c r="G13" s="1"/>
      <c r="H13" s="1"/>
      <c r="I13" s="1"/>
      <c r="J13" s="1"/>
      <c r="K13" s="1"/>
      <c r="L13" s="1"/>
      <c r="M13" s="1"/>
    </row>
    <row r="14" customFormat="false" ht="12.8" hidden="false" customHeight="false" outlineLevel="0" collapsed="false">
      <c r="A14" s="1"/>
      <c r="B14" s="1"/>
      <c r="C14" s="1"/>
      <c r="D14" s="1"/>
      <c r="E14" s="1"/>
      <c r="F14" s="1"/>
      <c r="G14" s="1"/>
      <c r="H14" s="1"/>
      <c r="I14" s="1"/>
      <c r="J14" s="1"/>
      <c r="K14" s="1"/>
      <c r="L14" s="1"/>
      <c r="M14" s="1"/>
    </row>
    <row r="15" customFormat="false" ht="12.8" hidden="false" customHeight="false" outlineLevel="0" collapsed="false">
      <c r="A15" s="1"/>
      <c r="B15" s="1"/>
      <c r="C15" s="1"/>
      <c r="D15" s="1"/>
      <c r="E15" s="1"/>
      <c r="F15" s="1"/>
      <c r="G15" s="1"/>
      <c r="H15" s="1"/>
      <c r="I15" s="1"/>
      <c r="J15" s="1"/>
      <c r="K15" s="1"/>
      <c r="L15" s="1"/>
      <c r="M15" s="1"/>
    </row>
    <row r="16" customFormat="false" ht="12.8" hidden="false" customHeight="false" outlineLevel="0" collapsed="false">
      <c r="A16" s="1"/>
      <c r="B16" s="1"/>
      <c r="C16" s="1"/>
      <c r="D16" s="1"/>
      <c r="E16" s="1"/>
      <c r="F16" s="1"/>
      <c r="G16" s="1"/>
      <c r="H16" s="1"/>
      <c r="I16" s="1"/>
      <c r="J16" s="1"/>
      <c r="K16" s="1"/>
      <c r="L16" s="1"/>
      <c r="M16" s="1"/>
    </row>
    <row r="17" customFormat="false" ht="12.8" hidden="false" customHeight="false" outlineLevel="0" collapsed="false">
      <c r="A17" s="1"/>
      <c r="B17" s="1"/>
      <c r="C17" s="1"/>
      <c r="D17" s="1"/>
      <c r="E17" s="1"/>
      <c r="F17" s="1"/>
      <c r="G17" s="1"/>
      <c r="H17" s="1"/>
      <c r="I17" s="1"/>
      <c r="J17" s="1"/>
      <c r="K17" s="1"/>
      <c r="L17" s="1"/>
      <c r="M17" s="1"/>
    </row>
    <row r="18" customFormat="false" ht="12.8" hidden="false" customHeight="false" outlineLevel="0" collapsed="false">
      <c r="A18" s="1"/>
      <c r="B18" s="1"/>
      <c r="C18" s="1"/>
      <c r="D18" s="1"/>
      <c r="E18" s="1"/>
      <c r="F18" s="1"/>
      <c r="G18" s="1"/>
      <c r="H18" s="1"/>
      <c r="I18" s="1"/>
      <c r="J18" s="1"/>
      <c r="K18" s="1"/>
      <c r="L18" s="1"/>
      <c r="M18" s="1"/>
    </row>
    <row r="19" customFormat="false" ht="12.8" hidden="false" customHeight="false" outlineLevel="0" collapsed="false">
      <c r="A19" s="1"/>
      <c r="B19" s="1"/>
      <c r="C19" s="1"/>
      <c r="D19" s="1"/>
      <c r="E19" s="1"/>
      <c r="F19" s="1"/>
      <c r="G19" s="1"/>
      <c r="H19" s="1"/>
      <c r="I19" s="1"/>
      <c r="J19" s="1"/>
      <c r="K19" s="1"/>
      <c r="L19" s="1"/>
      <c r="M19" s="1"/>
    </row>
    <row r="20" customFormat="false" ht="12.8" hidden="false" customHeight="false" outlineLevel="0" collapsed="false">
      <c r="A20" s="1"/>
      <c r="B20" s="1"/>
      <c r="C20" s="1"/>
      <c r="D20" s="1"/>
      <c r="E20" s="1"/>
      <c r="F20" s="1"/>
      <c r="G20" s="1"/>
      <c r="H20" s="1"/>
      <c r="I20" s="1"/>
      <c r="J20" s="1"/>
      <c r="K20" s="1"/>
      <c r="L20" s="1"/>
      <c r="M20" s="1"/>
    </row>
    <row r="21" customFormat="false" ht="12.8" hidden="false" customHeight="false" outlineLevel="0" collapsed="false">
      <c r="A21" s="1"/>
      <c r="B21" s="1"/>
      <c r="C21" s="1"/>
      <c r="D21" s="1"/>
      <c r="E21" s="1"/>
      <c r="F21" s="1"/>
      <c r="G21" s="1"/>
      <c r="H21" s="1"/>
      <c r="I21" s="1"/>
      <c r="J21" s="1"/>
      <c r="K21" s="1"/>
      <c r="L21" s="1"/>
      <c r="M21" s="1"/>
    </row>
    <row r="22" customFormat="false" ht="12.8" hidden="false" customHeight="false" outlineLevel="0" collapsed="false">
      <c r="A22" s="1"/>
      <c r="B22" s="1"/>
      <c r="C22" s="1"/>
      <c r="D22" s="1"/>
      <c r="E22" s="1"/>
      <c r="F22" s="1"/>
      <c r="G22" s="1"/>
      <c r="H22" s="1"/>
      <c r="I22" s="1"/>
      <c r="J22" s="1"/>
      <c r="K22" s="1"/>
      <c r="L22" s="1"/>
      <c r="M22" s="1"/>
    </row>
    <row r="23" customFormat="false" ht="12.8" hidden="false" customHeight="false" outlineLevel="0" collapsed="false">
      <c r="A23" s="1"/>
      <c r="B23" s="1"/>
      <c r="C23" s="1"/>
      <c r="D23" s="1"/>
      <c r="E23" s="1"/>
      <c r="F23" s="1"/>
      <c r="G23" s="1"/>
      <c r="H23" s="1"/>
      <c r="I23" s="1"/>
      <c r="J23" s="1"/>
      <c r="K23" s="1"/>
      <c r="L23" s="1"/>
      <c r="M23" s="1"/>
    </row>
    <row r="24" customFormat="false" ht="12.8" hidden="false" customHeight="false" outlineLevel="0" collapsed="false">
      <c r="A24" s="1"/>
      <c r="B24" s="1"/>
      <c r="C24" s="1"/>
      <c r="D24" s="1"/>
      <c r="E24" s="1"/>
      <c r="F24" s="1"/>
      <c r="G24" s="1"/>
      <c r="H24" s="1"/>
      <c r="I24" s="1"/>
      <c r="J24" s="1"/>
      <c r="K24" s="1"/>
      <c r="L24" s="1"/>
      <c r="M24" s="1"/>
    </row>
    <row r="25" customFormat="false" ht="12.8" hidden="false" customHeight="false" outlineLevel="0" collapsed="false">
      <c r="A25" s="1"/>
      <c r="B25" s="1"/>
      <c r="C25" s="1"/>
      <c r="D25" s="1"/>
      <c r="E25" s="1"/>
      <c r="F25" s="1"/>
      <c r="G25" s="1"/>
      <c r="H25" s="1"/>
      <c r="I25" s="1"/>
      <c r="J25" s="1"/>
      <c r="K25" s="1"/>
      <c r="L25" s="1"/>
      <c r="M25" s="1"/>
    </row>
    <row r="26" customFormat="false" ht="12.8" hidden="false" customHeight="false" outlineLevel="0" collapsed="false">
      <c r="A26" s="1"/>
      <c r="B26" s="1"/>
      <c r="C26" s="1"/>
      <c r="D26" s="1"/>
      <c r="E26" s="1"/>
      <c r="F26" s="1"/>
      <c r="G26" s="1"/>
      <c r="H26" s="1"/>
      <c r="I26" s="1"/>
      <c r="J26" s="1"/>
      <c r="K26" s="1"/>
      <c r="L26" s="1"/>
      <c r="M26" s="1"/>
    </row>
    <row r="27" customFormat="false" ht="12.8" hidden="false" customHeight="false" outlineLevel="0" collapsed="false">
      <c r="A27" s="1"/>
      <c r="B27" s="1"/>
      <c r="C27" s="1"/>
      <c r="D27" s="1"/>
      <c r="E27" s="1"/>
      <c r="F27" s="1"/>
      <c r="G27" s="1"/>
      <c r="H27" s="1"/>
      <c r="I27" s="1"/>
      <c r="J27" s="1"/>
      <c r="K27" s="1"/>
      <c r="L27" s="1"/>
      <c r="M27" s="1"/>
    </row>
    <row r="28" customFormat="false" ht="12.8" hidden="false" customHeight="false" outlineLevel="0" collapsed="false">
      <c r="A28" s="1"/>
      <c r="B28" s="1"/>
      <c r="C28" s="1"/>
      <c r="D28" s="1"/>
      <c r="E28" s="1"/>
      <c r="F28" s="1"/>
      <c r="G28" s="1"/>
      <c r="H28" s="1"/>
      <c r="I28" s="1"/>
      <c r="J28" s="1"/>
      <c r="K28" s="1"/>
      <c r="L28" s="1"/>
      <c r="M28" s="1"/>
    </row>
    <row r="29" customFormat="false" ht="12.8" hidden="false" customHeight="false" outlineLevel="0" collapsed="false">
      <c r="A29" s="1"/>
      <c r="B29" s="1"/>
      <c r="C29" s="1"/>
      <c r="D29" s="1"/>
      <c r="E29" s="1"/>
      <c r="F29" s="1"/>
      <c r="G29" s="1"/>
      <c r="H29" s="1"/>
      <c r="I29" s="1"/>
      <c r="J29" s="1"/>
      <c r="K29" s="1"/>
      <c r="L29" s="1"/>
      <c r="M29" s="1"/>
    </row>
    <row r="30" customFormat="false" ht="12.8" hidden="false" customHeight="false" outlineLevel="0" collapsed="false">
      <c r="A30" s="1"/>
      <c r="B30" s="1"/>
      <c r="C30" s="1"/>
      <c r="D30" s="1"/>
      <c r="E30" s="1"/>
      <c r="F30" s="1"/>
      <c r="G30" s="1"/>
      <c r="H30" s="1"/>
      <c r="I30" s="1"/>
      <c r="J30" s="1"/>
      <c r="K30" s="1"/>
      <c r="L30" s="1"/>
      <c r="M30" s="1"/>
    </row>
    <row r="31" customFormat="false" ht="12.8" hidden="false" customHeight="false" outlineLevel="0" collapsed="false">
      <c r="A31" s="1"/>
      <c r="B31" s="1"/>
      <c r="C31" s="1"/>
      <c r="D31" s="1"/>
      <c r="E31" s="1"/>
      <c r="F31" s="1"/>
      <c r="G31" s="1"/>
      <c r="H31" s="1"/>
      <c r="I31" s="1"/>
      <c r="J31" s="1"/>
      <c r="K31" s="1"/>
      <c r="L31" s="1"/>
      <c r="M31" s="1"/>
    </row>
    <row r="32" customFormat="false" ht="12.8" hidden="false" customHeight="false" outlineLevel="0" collapsed="false">
      <c r="A32" s="1"/>
      <c r="B32" s="1"/>
      <c r="C32" s="1"/>
      <c r="D32" s="1"/>
      <c r="E32" s="1"/>
      <c r="F32" s="1"/>
      <c r="G32" s="1"/>
      <c r="H32" s="1"/>
      <c r="I32" s="1"/>
      <c r="J32" s="1"/>
      <c r="K32" s="1"/>
      <c r="L32" s="1"/>
      <c r="M32" s="1"/>
    </row>
    <row r="33" customFormat="false" ht="12.8" hidden="false" customHeight="false" outlineLevel="0" collapsed="false">
      <c r="A33" s="1"/>
      <c r="B33" s="1"/>
      <c r="C33" s="1"/>
      <c r="D33" s="1"/>
      <c r="E33" s="1"/>
      <c r="F33" s="1"/>
      <c r="G33" s="1"/>
      <c r="H33" s="1"/>
      <c r="I33" s="1"/>
      <c r="J33" s="1"/>
      <c r="K33" s="1"/>
      <c r="L33" s="1"/>
      <c r="M33" s="1"/>
    </row>
    <row r="34" customFormat="false" ht="12.8" hidden="false" customHeight="false" outlineLevel="0" collapsed="false">
      <c r="A34" s="1"/>
      <c r="B34" s="1"/>
      <c r="C34" s="1"/>
      <c r="D34" s="1"/>
      <c r="E34" s="1"/>
      <c r="F34" s="1"/>
      <c r="G34" s="1"/>
      <c r="H34" s="1"/>
      <c r="I34" s="1"/>
      <c r="J34" s="1"/>
      <c r="K34" s="1"/>
      <c r="L34" s="1"/>
      <c r="M34" s="1"/>
    </row>
    <row r="35" customFormat="false" ht="12.8" hidden="false" customHeight="false" outlineLevel="0" collapsed="false">
      <c r="A35" s="1"/>
      <c r="B35" s="1"/>
      <c r="C35" s="1"/>
      <c r="D35" s="1"/>
      <c r="E35" s="1"/>
      <c r="F35" s="1"/>
      <c r="G35" s="1"/>
      <c r="H35" s="1"/>
      <c r="I35" s="1"/>
      <c r="J35" s="1"/>
      <c r="K35" s="1"/>
      <c r="L35" s="1"/>
      <c r="M35" s="1"/>
    </row>
    <row r="36" customFormat="false" ht="12.8" hidden="false" customHeight="false" outlineLevel="0" collapsed="false">
      <c r="A36" s="1"/>
      <c r="B36" s="1"/>
      <c r="C36" s="1"/>
      <c r="D36" s="1"/>
      <c r="E36" s="1"/>
      <c r="F36" s="1"/>
      <c r="G36" s="1"/>
      <c r="H36" s="1"/>
      <c r="I36" s="1"/>
      <c r="J36" s="1"/>
      <c r="K36" s="1"/>
      <c r="L36" s="1"/>
      <c r="M36" s="1"/>
    </row>
    <row r="37" customFormat="false" ht="12.8" hidden="false" customHeight="false" outlineLevel="0" collapsed="false">
      <c r="A37" s="1"/>
      <c r="B37" s="1"/>
      <c r="C37" s="1"/>
      <c r="D37" s="1"/>
      <c r="E37" s="1"/>
      <c r="F37" s="1"/>
      <c r="G37" s="1"/>
      <c r="H37" s="1"/>
      <c r="I37" s="1"/>
      <c r="J37" s="1"/>
      <c r="K37" s="1"/>
      <c r="L37" s="1"/>
      <c r="M37" s="1"/>
    </row>
    <row r="38" customFormat="false" ht="12.8" hidden="false" customHeight="false" outlineLevel="0" collapsed="false">
      <c r="A38" s="1"/>
      <c r="B38" s="1"/>
      <c r="C38" s="1"/>
      <c r="D38" s="1"/>
      <c r="E38" s="1"/>
      <c r="F38" s="1"/>
      <c r="G38" s="1"/>
      <c r="H38" s="1"/>
      <c r="I38" s="1"/>
      <c r="J38" s="1"/>
      <c r="K38" s="1"/>
      <c r="L38" s="1"/>
      <c r="M38" s="1"/>
    </row>
    <row r="39" customFormat="false" ht="12.8" hidden="false" customHeight="false" outlineLevel="0" collapsed="false">
      <c r="A39" s="1"/>
      <c r="B39" s="1"/>
      <c r="C39" s="1"/>
      <c r="D39" s="1"/>
      <c r="E39" s="1"/>
      <c r="F39" s="1"/>
      <c r="G39" s="1"/>
      <c r="H39" s="1"/>
      <c r="I39" s="1"/>
      <c r="J39" s="1"/>
      <c r="K39" s="1"/>
      <c r="L39" s="1"/>
      <c r="M39" s="1"/>
    </row>
    <row r="40" customFormat="false" ht="12.8" hidden="false" customHeight="false" outlineLevel="0" collapsed="false">
      <c r="A40" s="1"/>
      <c r="B40" s="1"/>
      <c r="C40" s="1"/>
      <c r="D40" s="1"/>
      <c r="E40" s="1"/>
      <c r="F40" s="1"/>
      <c r="G40" s="1"/>
      <c r="H40" s="1"/>
      <c r="I40" s="1"/>
      <c r="J40" s="1"/>
      <c r="K40" s="1"/>
      <c r="L40" s="1"/>
      <c r="M40" s="1"/>
    </row>
    <row r="41" customFormat="false" ht="12.8" hidden="false" customHeight="false" outlineLevel="0" collapsed="false">
      <c r="A41" s="1"/>
      <c r="B41" s="1"/>
      <c r="C41" s="1"/>
      <c r="D41" s="1"/>
      <c r="E41" s="1"/>
      <c r="F41" s="1"/>
      <c r="G41" s="1"/>
      <c r="H41" s="1"/>
      <c r="I41" s="1"/>
      <c r="J41" s="1"/>
      <c r="K41" s="1"/>
      <c r="L41" s="1"/>
      <c r="M41" s="1"/>
    </row>
    <row r="42" customFormat="false" ht="12.8" hidden="false" customHeight="false" outlineLevel="0" collapsed="false">
      <c r="A42" s="1"/>
      <c r="B42" s="1"/>
      <c r="C42" s="1"/>
      <c r="D42" s="1"/>
      <c r="E42" s="1"/>
      <c r="F42" s="1"/>
      <c r="G42" s="1"/>
      <c r="H42" s="1"/>
      <c r="I42" s="1"/>
      <c r="J42" s="1"/>
      <c r="K42" s="1"/>
      <c r="L42" s="1"/>
      <c r="M42" s="1"/>
    </row>
    <row r="43" customFormat="false" ht="12.8" hidden="false" customHeight="false" outlineLevel="0" collapsed="false">
      <c r="A43" s="1"/>
      <c r="B43" s="1"/>
      <c r="C43" s="1"/>
      <c r="D43" s="1"/>
      <c r="E43" s="1"/>
      <c r="F43" s="1"/>
      <c r="G43" s="1"/>
      <c r="H43" s="1"/>
      <c r="I43" s="1"/>
      <c r="J43" s="1"/>
      <c r="K43" s="1"/>
      <c r="L43" s="1"/>
      <c r="M43" s="1"/>
    </row>
    <row r="44" customFormat="false" ht="12.8" hidden="false" customHeight="false" outlineLevel="0" collapsed="false">
      <c r="A44" s="1"/>
      <c r="B44" s="1"/>
      <c r="C44" s="1"/>
      <c r="D44" s="1"/>
      <c r="E44" s="1"/>
      <c r="F44" s="1"/>
      <c r="G44" s="1"/>
      <c r="H44" s="1"/>
      <c r="I44" s="1"/>
      <c r="J44" s="1"/>
      <c r="K44" s="1"/>
      <c r="L44" s="1"/>
      <c r="M44" s="1"/>
    </row>
    <row r="45" customFormat="false" ht="12.8" hidden="false" customHeight="false" outlineLevel="0" collapsed="false">
      <c r="A45" s="1"/>
      <c r="B45" s="1"/>
      <c r="C45" s="1"/>
      <c r="D45" s="1"/>
      <c r="E45" s="1"/>
      <c r="F45" s="1"/>
      <c r="G45" s="1"/>
      <c r="H45" s="1"/>
      <c r="I45" s="1"/>
      <c r="J45" s="1"/>
      <c r="K45" s="1"/>
      <c r="L45" s="1"/>
      <c r="M45" s="1"/>
    </row>
    <row r="46" customFormat="false" ht="12.8" hidden="false" customHeight="false" outlineLevel="0" collapsed="false">
      <c r="A46" s="1"/>
      <c r="B46" s="1"/>
      <c r="C46" s="1"/>
      <c r="D46" s="1"/>
      <c r="E46" s="1"/>
      <c r="F46" s="1"/>
      <c r="G46" s="1"/>
      <c r="H46" s="1"/>
      <c r="I46" s="1"/>
      <c r="J46" s="1"/>
      <c r="K46" s="1"/>
      <c r="L46" s="1"/>
      <c r="M46" s="1"/>
    </row>
    <row r="47" customFormat="false" ht="12.8" hidden="false" customHeight="false" outlineLevel="0" collapsed="false">
      <c r="A47" s="1"/>
      <c r="B47" s="1"/>
      <c r="C47" s="1"/>
      <c r="D47" s="1"/>
      <c r="E47" s="1"/>
      <c r="F47" s="1"/>
      <c r="G47" s="1"/>
      <c r="H47" s="1"/>
      <c r="I47" s="1"/>
      <c r="J47" s="1"/>
      <c r="K47" s="1"/>
      <c r="L47" s="1"/>
      <c r="M47" s="1"/>
    </row>
    <row r="48" customFormat="false" ht="12.8" hidden="false" customHeight="false" outlineLevel="0" collapsed="false">
      <c r="A48" s="1"/>
      <c r="B48" s="1"/>
      <c r="C48" s="1"/>
      <c r="D48" s="1"/>
      <c r="E48" s="1"/>
      <c r="F48" s="1"/>
      <c r="G48" s="1"/>
      <c r="H48" s="1"/>
      <c r="I48" s="1"/>
      <c r="J48" s="1"/>
      <c r="K48" s="1"/>
      <c r="L48" s="1"/>
      <c r="M48" s="1"/>
    </row>
    <row r="49" customFormat="false" ht="12.8" hidden="false" customHeight="false" outlineLevel="0" collapsed="false">
      <c r="A49" s="1"/>
      <c r="B49" s="1"/>
      <c r="C49" s="1"/>
      <c r="D49" s="1"/>
      <c r="E49" s="1"/>
      <c r="F49" s="1"/>
      <c r="G49" s="1"/>
      <c r="H49" s="1"/>
      <c r="I49" s="1"/>
      <c r="J49" s="1"/>
      <c r="K49" s="1"/>
      <c r="L49" s="1"/>
      <c r="M49" s="1"/>
    </row>
    <row r="50" customFormat="false" ht="12.8" hidden="false" customHeight="false" outlineLevel="0" collapsed="false">
      <c r="A50" s="1"/>
      <c r="B50" s="1"/>
      <c r="C50" s="1"/>
      <c r="D50" s="1"/>
      <c r="E50" s="1"/>
      <c r="F50" s="1"/>
      <c r="G50" s="1"/>
      <c r="H50" s="1"/>
      <c r="I50" s="1"/>
      <c r="J50" s="1"/>
      <c r="K50" s="1"/>
      <c r="L50" s="1"/>
      <c r="M50" s="1"/>
    </row>
    <row r="51" customFormat="false" ht="12.8" hidden="false" customHeight="false" outlineLevel="0" collapsed="false">
      <c r="A51" s="1"/>
      <c r="B51" s="1"/>
      <c r="C51" s="1"/>
      <c r="D51" s="1"/>
      <c r="E51" s="1"/>
      <c r="F51" s="1"/>
      <c r="G51" s="1"/>
      <c r="H51" s="1"/>
      <c r="I51" s="1"/>
      <c r="J51" s="1"/>
      <c r="K51" s="1"/>
      <c r="L51" s="1"/>
      <c r="M51" s="1"/>
    </row>
    <row r="52" customFormat="false" ht="12.8" hidden="false" customHeight="false" outlineLevel="0" collapsed="false">
      <c r="A52" s="1"/>
      <c r="B52" s="1"/>
      <c r="C52" s="1"/>
      <c r="D52" s="1"/>
      <c r="E52" s="1"/>
      <c r="F52" s="1"/>
      <c r="G52" s="1"/>
      <c r="H52" s="1"/>
      <c r="I52" s="1"/>
      <c r="J52" s="1"/>
      <c r="K52" s="1"/>
      <c r="L52" s="1"/>
      <c r="M52" s="1"/>
    </row>
    <row r="53" customFormat="false" ht="12.8" hidden="false" customHeight="false" outlineLevel="0" collapsed="false">
      <c r="A53" s="1"/>
      <c r="B53" s="1"/>
      <c r="C53" s="1"/>
      <c r="D53" s="1"/>
      <c r="E53" s="1"/>
      <c r="F53" s="1"/>
      <c r="G53" s="1"/>
      <c r="H53" s="1"/>
      <c r="I53" s="1"/>
      <c r="J53" s="1"/>
      <c r="K53" s="1"/>
      <c r="L53" s="1"/>
      <c r="M53" s="1"/>
    </row>
    <row r="54" customFormat="false" ht="12.8" hidden="false" customHeight="false" outlineLevel="0" collapsed="false">
      <c r="A54" s="1"/>
      <c r="B54" s="1"/>
      <c r="C54" s="1"/>
      <c r="D54" s="1"/>
      <c r="E54" s="1"/>
      <c r="F54" s="1"/>
      <c r="G54" s="1"/>
      <c r="H54" s="1"/>
      <c r="I54" s="1"/>
      <c r="J54" s="1"/>
      <c r="K54" s="1"/>
      <c r="L54" s="1"/>
      <c r="M54" s="1"/>
    </row>
    <row r="55" customFormat="false" ht="12.8" hidden="false" customHeight="false" outlineLevel="0" collapsed="false">
      <c r="A55" s="1"/>
      <c r="B55" s="1"/>
      <c r="C55" s="1"/>
      <c r="D55" s="1"/>
      <c r="E55" s="1"/>
      <c r="F55" s="1"/>
      <c r="G55" s="1"/>
      <c r="H55" s="1"/>
      <c r="I55" s="1"/>
      <c r="J55" s="1"/>
      <c r="K55" s="1"/>
      <c r="L55" s="1"/>
      <c r="M55" s="1"/>
    </row>
    <row r="56" customFormat="false" ht="12.8" hidden="false" customHeight="false" outlineLevel="0" collapsed="false">
      <c r="A56" s="1"/>
      <c r="B56" s="1"/>
      <c r="C56" s="1"/>
      <c r="D56" s="1"/>
      <c r="E56" s="1"/>
      <c r="F56" s="1"/>
      <c r="G56" s="1"/>
      <c r="H56" s="1"/>
      <c r="I56" s="1"/>
      <c r="J56" s="1"/>
      <c r="K56" s="1"/>
      <c r="L56" s="1"/>
      <c r="M56" s="1"/>
    </row>
    <row r="57" customFormat="false" ht="12.8" hidden="false" customHeight="false" outlineLevel="0" collapsed="false">
      <c r="A57" s="1"/>
      <c r="B57" s="1"/>
      <c r="C57" s="1"/>
      <c r="D57" s="1"/>
      <c r="E57" s="1"/>
      <c r="F57" s="1"/>
      <c r="G57" s="1"/>
      <c r="H57" s="1"/>
      <c r="I57" s="1"/>
      <c r="J57" s="1"/>
      <c r="K57" s="1"/>
      <c r="L57" s="1"/>
      <c r="M57" s="1"/>
    </row>
    <row r="58" customFormat="false" ht="12.8" hidden="false" customHeight="false" outlineLevel="0" collapsed="false">
      <c r="A58" s="1"/>
      <c r="B58" s="1"/>
      <c r="C58" s="1"/>
      <c r="D58" s="1"/>
      <c r="E58" s="1"/>
      <c r="F58" s="1"/>
      <c r="G58" s="1"/>
      <c r="H58" s="1"/>
      <c r="I58" s="1"/>
      <c r="J58" s="1"/>
      <c r="K58" s="1"/>
      <c r="L58" s="1"/>
      <c r="M58" s="1"/>
    </row>
    <row r="59" customFormat="false" ht="12.8" hidden="false" customHeight="false" outlineLevel="0" collapsed="false">
      <c r="A59" s="1"/>
      <c r="B59" s="1"/>
      <c r="C59" s="1"/>
      <c r="D59" s="1"/>
      <c r="E59" s="1"/>
      <c r="F59" s="1"/>
      <c r="G59" s="1"/>
      <c r="H59" s="1"/>
      <c r="I59" s="1"/>
      <c r="J59" s="1"/>
      <c r="K59" s="1"/>
      <c r="L59" s="1"/>
      <c r="M59" s="1"/>
    </row>
    <row r="60" customFormat="false" ht="12.8" hidden="false" customHeight="false" outlineLevel="0" collapsed="false">
      <c r="A60" s="1"/>
      <c r="B60" s="1"/>
      <c r="C60" s="1"/>
      <c r="D60" s="1"/>
      <c r="E60" s="1"/>
      <c r="F60" s="1"/>
      <c r="G60" s="1"/>
      <c r="H60" s="1"/>
      <c r="I60" s="1"/>
      <c r="J60" s="1"/>
      <c r="K60" s="1"/>
      <c r="L60" s="1"/>
      <c r="M60" s="1"/>
    </row>
    <row r="61" customFormat="false" ht="12.8" hidden="false" customHeight="false" outlineLevel="0" collapsed="false">
      <c r="A61" s="1"/>
      <c r="B61" s="1"/>
      <c r="C61" s="1"/>
      <c r="D61" s="1"/>
      <c r="E61" s="1"/>
      <c r="F61" s="1"/>
      <c r="G61" s="1"/>
      <c r="H61" s="1"/>
      <c r="I61" s="1"/>
      <c r="J61" s="1"/>
      <c r="K61" s="1"/>
      <c r="L61" s="1"/>
      <c r="M61" s="1"/>
    </row>
    <row r="62" customFormat="false" ht="12.8" hidden="false" customHeight="false" outlineLevel="0" collapsed="false">
      <c r="A62" s="1"/>
      <c r="B62" s="1"/>
      <c r="C62" s="1"/>
      <c r="D62" s="1"/>
      <c r="E62" s="1"/>
      <c r="F62" s="1"/>
      <c r="G62" s="1"/>
      <c r="H62" s="1"/>
      <c r="I62" s="1"/>
      <c r="J62" s="1"/>
      <c r="K62" s="1"/>
      <c r="L62" s="1"/>
      <c r="M62" s="1"/>
    </row>
    <row r="63" customFormat="false" ht="12.8" hidden="false" customHeight="false" outlineLevel="0" collapsed="false">
      <c r="A63" s="1"/>
      <c r="B63" s="1"/>
      <c r="C63" s="1"/>
      <c r="D63" s="1"/>
      <c r="E63" s="1"/>
      <c r="F63" s="1"/>
      <c r="G63" s="1"/>
      <c r="H63" s="1"/>
      <c r="I63" s="1"/>
      <c r="J63" s="1"/>
      <c r="K63" s="1"/>
      <c r="L63" s="1"/>
      <c r="M63" s="1"/>
    </row>
    <row r="64" customFormat="false" ht="12.8" hidden="false" customHeight="false" outlineLevel="0" collapsed="false">
      <c r="A64" s="1"/>
      <c r="B64" s="1"/>
      <c r="C64" s="1"/>
      <c r="D64" s="1"/>
      <c r="E64" s="1"/>
      <c r="F64" s="1"/>
      <c r="G64" s="1"/>
      <c r="H64" s="1"/>
      <c r="I64" s="1"/>
      <c r="J64" s="1"/>
      <c r="K64" s="1"/>
      <c r="L64" s="1"/>
      <c r="M64" s="1"/>
    </row>
    <row r="65" customFormat="false" ht="12.8" hidden="false" customHeight="false" outlineLevel="0" collapsed="false">
      <c r="A65" s="1"/>
      <c r="B65" s="1"/>
      <c r="C65" s="1"/>
      <c r="D65" s="1"/>
      <c r="E65" s="1"/>
      <c r="F65" s="1"/>
      <c r="G65" s="1"/>
      <c r="H65" s="1"/>
      <c r="I65" s="1"/>
      <c r="J65" s="1"/>
      <c r="K65" s="1"/>
      <c r="L65" s="1"/>
      <c r="M65" s="1"/>
    </row>
    <row r="66" customFormat="false" ht="12.8" hidden="false" customHeight="false" outlineLevel="0" collapsed="false">
      <c r="A66" s="1"/>
      <c r="B66" s="1"/>
      <c r="C66" s="1"/>
      <c r="D66" s="1"/>
      <c r="E66" s="1"/>
      <c r="F66" s="1"/>
      <c r="G66" s="1"/>
      <c r="H66" s="1"/>
      <c r="I66" s="1"/>
      <c r="J66" s="1"/>
      <c r="K66" s="1"/>
      <c r="L66" s="1"/>
      <c r="M66" s="1"/>
    </row>
    <row r="67" customFormat="false" ht="12.8" hidden="false" customHeight="false" outlineLevel="0" collapsed="false">
      <c r="A67" s="1"/>
      <c r="B67" s="1"/>
      <c r="C67" s="1"/>
      <c r="D67" s="1"/>
      <c r="E67" s="1"/>
      <c r="F67" s="1"/>
      <c r="G67" s="1"/>
      <c r="H67" s="1"/>
      <c r="I67" s="1"/>
      <c r="J67" s="1"/>
      <c r="K67" s="1"/>
      <c r="L67" s="1"/>
      <c r="M67" s="1"/>
    </row>
    <row r="68" customFormat="false" ht="12.8" hidden="false" customHeight="false" outlineLevel="0" collapsed="false">
      <c r="A68" s="1"/>
      <c r="B68" s="1"/>
      <c r="C68" s="1"/>
      <c r="D68" s="1"/>
      <c r="E68" s="1"/>
      <c r="F68" s="1"/>
      <c r="G68" s="1"/>
      <c r="H68" s="1"/>
      <c r="I68" s="1"/>
      <c r="J68" s="1"/>
      <c r="K68" s="1"/>
      <c r="L68" s="1"/>
      <c r="M68" s="1"/>
    </row>
    <row r="69" customFormat="false" ht="12.8" hidden="false" customHeight="false" outlineLevel="0" collapsed="false">
      <c r="A69" s="1"/>
      <c r="B69" s="1"/>
      <c r="C69" s="1"/>
      <c r="D69" s="1"/>
      <c r="E69" s="1"/>
      <c r="F69" s="1"/>
      <c r="G69" s="1"/>
      <c r="H69" s="1"/>
      <c r="I69" s="1"/>
      <c r="J69" s="1"/>
      <c r="K69" s="1"/>
      <c r="L69" s="1"/>
      <c r="M69" s="1"/>
    </row>
    <row r="70" customFormat="false" ht="12.8" hidden="false" customHeight="false" outlineLevel="0" collapsed="false">
      <c r="A70" s="1"/>
      <c r="B70" s="1"/>
      <c r="C70" s="1"/>
      <c r="D70" s="1"/>
      <c r="E70" s="1"/>
      <c r="F70" s="1"/>
      <c r="G70" s="1"/>
      <c r="H70" s="1"/>
      <c r="I70" s="1"/>
      <c r="J70" s="1"/>
      <c r="K70" s="1"/>
      <c r="L70" s="1"/>
      <c r="M70" s="1"/>
    </row>
    <row r="71" customFormat="false" ht="12.8" hidden="false" customHeight="false" outlineLevel="0" collapsed="false">
      <c r="A71" s="1"/>
      <c r="B71" s="1"/>
      <c r="C71" s="1"/>
      <c r="D71" s="1"/>
      <c r="E71" s="1"/>
      <c r="F71" s="1"/>
      <c r="G71" s="1"/>
      <c r="H71" s="1"/>
      <c r="I71" s="1"/>
      <c r="J71" s="1"/>
      <c r="K71" s="1"/>
      <c r="L71" s="1"/>
      <c r="M71" s="1"/>
    </row>
    <row r="72" customFormat="false" ht="12.8" hidden="false" customHeight="false" outlineLevel="0" collapsed="false">
      <c r="A72" s="1"/>
      <c r="B72" s="1"/>
      <c r="C72" s="1"/>
      <c r="D72" s="1"/>
      <c r="E72" s="1"/>
      <c r="F72" s="1"/>
      <c r="G72" s="1"/>
      <c r="H72" s="1"/>
      <c r="I72" s="1"/>
      <c r="J72" s="1"/>
      <c r="K72" s="1"/>
      <c r="L72" s="1"/>
      <c r="M72" s="1"/>
    </row>
    <row r="73" customFormat="false" ht="12.8" hidden="false" customHeight="false" outlineLevel="0" collapsed="false">
      <c r="A73" s="1"/>
      <c r="B73" s="1"/>
      <c r="C73" s="1"/>
      <c r="D73" s="1"/>
      <c r="E73" s="1"/>
      <c r="F73" s="1"/>
      <c r="G73" s="1"/>
      <c r="H73" s="1"/>
      <c r="I73" s="1"/>
      <c r="J73" s="1"/>
      <c r="K73" s="1"/>
      <c r="L73" s="1"/>
      <c r="M73" s="1"/>
    </row>
    <row r="74" customFormat="false" ht="12.8" hidden="false" customHeight="false" outlineLevel="0" collapsed="false">
      <c r="A74" s="1"/>
      <c r="B74" s="1"/>
      <c r="C74" s="1"/>
      <c r="D74" s="1"/>
      <c r="E74" s="1"/>
      <c r="F74" s="1"/>
      <c r="G74" s="1"/>
      <c r="H74" s="1"/>
      <c r="I74" s="1"/>
      <c r="J74" s="1"/>
      <c r="K74" s="1"/>
      <c r="L74" s="1"/>
      <c r="M74" s="1"/>
    </row>
    <row r="75" customFormat="false" ht="12.8" hidden="false" customHeight="false" outlineLevel="0" collapsed="false">
      <c r="A75" s="1"/>
      <c r="B75" s="1"/>
      <c r="C75" s="1"/>
      <c r="D75" s="1"/>
      <c r="E75" s="1"/>
      <c r="F75" s="1"/>
      <c r="G75" s="1"/>
      <c r="H75" s="1"/>
      <c r="I75" s="1"/>
      <c r="J75" s="1"/>
      <c r="K75" s="1"/>
      <c r="L75" s="1"/>
      <c r="M75" s="1"/>
    </row>
    <row r="76" customFormat="false" ht="12.8" hidden="false" customHeight="false" outlineLevel="0" collapsed="false">
      <c r="A76" s="1"/>
      <c r="B76" s="1"/>
      <c r="C76" s="1"/>
      <c r="D76" s="1"/>
      <c r="E76" s="1"/>
      <c r="F76" s="1"/>
      <c r="G76" s="1"/>
      <c r="H76" s="1"/>
      <c r="I76" s="1"/>
      <c r="J76" s="1"/>
      <c r="K76" s="1"/>
      <c r="L76" s="1"/>
      <c r="M76" s="1"/>
    </row>
    <row r="77" customFormat="false" ht="12.8" hidden="false" customHeight="false" outlineLevel="0" collapsed="false">
      <c r="A77" s="1"/>
      <c r="B77" s="1"/>
      <c r="C77" s="1"/>
      <c r="D77" s="1"/>
      <c r="E77" s="1"/>
      <c r="F77" s="1"/>
      <c r="G77" s="1"/>
      <c r="H77" s="1"/>
      <c r="I77" s="1"/>
      <c r="J77" s="1"/>
      <c r="K77" s="1"/>
      <c r="L77" s="1"/>
      <c r="M77" s="1"/>
    </row>
    <row r="78" customFormat="false" ht="12.8" hidden="false" customHeight="false" outlineLevel="0" collapsed="false">
      <c r="A78" s="1"/>
      <c r="B78" s="1"/>
      <c r="C78" s="1"/>
      <c r="D78" s="1"/>
      <c r="E78" s="1"/>
      <c r="F78" s="1"/>
      <c r="G78" s="1"/>
      <c r="H78" s="1"/>
      <c r="I78" s="1"/>
      <c r="J78" s="1"/>
      <c r="K78" s="1"/>
      <c r="L78" s="1"/>
      <c r="M78" s="1"/>
    </row>
    <row r="79" customFormat="false" ht="12.8" hidden="false" customHeight="false" outlineLevel="0" collapsed="false">
      <c r="A79" s="1"/>
      <c r="B79" s="1"/>
      <c r="C79" s="1"/>
      <c r="D79" s="1"/>
      <c r="E79" s="1"/>
      <c r="F79" s="1"/>
      <c r="G79" s="1"/>
      <c r="H79" s="1"/>
      <c r="I79" s="1"/>
      <c r="J79" s="1"/>
      <c r="K79" s="1"/>
      <c r="L79" s="1"/>
      <c r="M79" s="1"/>
    </row>
    <row r="80" customFormat="false" ht="12.8" hidden="false" customHeight="false" outlineLevel="0" collapsed="false">
      <c r="A80" s="1"/>
      <c r="B80" s="1"/>
      <c r="C80" s="1"/>
      <c r="D80" s="1"/>
      <c r="E80" s="1"/>
      <c r="F80" s="1"/>
      <c r="G80" s="1"/>
      <c r="H80" s="1"/>
      <c r="I80" s="1"/>
      <c r="J80" s="1"/>
      <c r="K80" s="1"/>
      <c r="L80" s="1"/>
      <c r="M80" s="1"/>
    </row>
    <row r="81" customFormat="false" ht="12.8" hidden="false" customHeight="false" outlineLevel="0" collapsed="false">
      <c r="A81" s="1"/>
      <c r="B81" s="1"/>
      <c r="C81" s="1"/>
      <c r="D81" s="1"/>
      <c r="E81" s="1"/>
      <c r="F81" s="1"/>
      <c r="G81" s="1"/>
      <c r="H81" s="1"/>
      <c r="I81" s="1"/>
      <c r="J81" s="1"/>
      <c r="K81" s="1"/>
      <c r="L81" s="1"/>
      <c r="M81" s="1"/>
    </row>
    <row r="82" customFormat="false" ht="12.8" hidden="false" customHeight="false" outlineLevel="0" collapsed="false">
      <c r="A82" s="1"/>
      <c r="B82" s="1"/>
      <c r="C82" s="1"/>
      <c r="D82" s="1"/>
      <c r="E82" s="1"/>
      <c r="F82" s="1"/>
      <c r="G82" s="1"/>
      <c r="H82" s="1"/>
      <c r="I82" s="1"/>
      <c r="J82" s="1"/>
      <c r="K82" s="1"/>
      <c r="L82" s="1"/>
      <c r="M82" s="1"/>
    </row>
    <row r="83" customFormat="false" ht="12.8" hidden="false" customHeight="false" outlineLevel="0" collapsed="false">
      <c r="A83" s="1"/>
      <c r="B83" s="1"/>
      <c r="C83" s="1"/>
      <c r="D83" s="1"/>
      <c r="E83" s="1"/>
      <c r="F83" s="1"/>
      <c r="G83" s="1"/>
      <c r="H83" s="1"/>
      <c r="I83" s="1"/>
      <c r="J83" s="1"/>
      <c r="K83" s="1"/>
      <c r="L83" s="1"/>
      <c r="M83" s="1"/>
    </row>
    <row r="84" customFormat="false" ht="12.8" hidden="false" customHeight="false" outlineLevel="0" collapsed="false">
      <c r="A84" s="1"/>
      <c r="B84" s="1"/>
      <c r="C84" s="1"/>
      <c r="D84" s="1"/>
      <c r="E84" s="1"/>
      <c r="F84" s="1"/>
      <c r="G84" s="1"/>
      <c r="H84" s="1"/>
      <c r="I84" s="1"/>
      <c r="J84" s="1"/>
      <c r="K84" s="1"/>
      <c r="L84" s="1"/>
      <c r="M84" s="1"/>
    </row>
    <row r="85" customFormat="false" ht="12.8" hidden="false" customHeight="false" outlineLevel="0" collapsed="false">
      <c r="A85" s="1"/>
      <c r="B85" s="1"/>
      <c r="C85" s="1"/>
      <c r="D85" s="1"/>
      <c r="E85" s="1"/>
      <c r="F85" s="1"/>
      <c r="G85" s="1"/>
      <c r="H85" s="1"/>
      <c r="I85" s="1"/>
      <c r="J85" s="1"/>
      <c r="K85" s="1"/>
      <c r="L85" s="1"/>
      <c r="M85" s="1"/>
    </row>
    <row r="86" customFormat="false" ht="12.8" hidden="false" customHeight="false" outlineLevel="0" collapsed="false">
      <c r="A86" s="1"/>
      <c r="B86" s="1"/>
      <c r="C86" s="1"/>
      <c r="D86" s="1"/>
      <c r="E86" s="1"/>
      <c r="F86" s="1"/>
      <c r="G86" s="1"/>
      <c r="H86" s="1"/>
      <c r="I86" s="1"/>
      <c r="J86" s="1"/>
      <c r="K86" s="1"/>
      <c r="L86" s="1"/>
      <c r="M86" s="1"/>
    </row>
    <row r="87" customFormat="false" ht="12.8" hidden="false" customHeight="false" outlineLevel="0" collapsed="false">
      <c r="A87" s="1"/>
      <c r="B87" s="1"/>
      <c r="C87" s="1"/>
      <c r="D87" s="1"/>
      <c r="E87" s="1"/>
      <c r="F87" s="1"/>
      <c r="G87" s="1"/>
      <c r="H87" s="1"/>
      <c r="I87" s="1"/>
      <c r="J87" s="1"/>
      <c r="K87" s="1"/>
      <c r="L87" s="1"/>
      <c r="M87" s="1"/>
    </row>
    <row r="88" customFormat="false" ht="12.8" hidden="false" customHeight="false" outlineLevel="0" collapsed="false">
      <c r="A88" s="1"/>
      <c r="B88" s="1"/>
      <c r="C88" s="1"/>
      <c r="D88" s="1"/>
      <c r="E88" s="1"/>
      <c r="F88" s="1"/>
      <c r="G88" s="1"/>
      <c r="H88" s="1"/>
      <c r="I88" s="1"/>
      <c r="J88" s="1"/>
      <c r="K88" s="1"/>
      <c r="L88" s="1"/>
      <c r="M88" s="1"/>
    </row>
    <row r="89" customFormat="false" ht="12.8" hidden="false" customHeight="false" outlineLevel="0" collapsed="false">
      <c r="A89" s="1"/>
      <c r="B89" s="1"/>
      <c r="C89" s="1"/>
      <c r="D89" s="1"/>
      <c r="E89" s="1"/>
      <c r="F89" s="1"/>
      <c r="G89" s="1"/>
      <c r="H89" s="1"/>
      <c r="I89" s="1"/>
      <c r="J89" s="1"/>
      <c r="K89" s="1"/>
      <c r="L89" s="1"/>
      <c r="M89" s="1"/>
    </row>
    <row r="90" customFormat="false" ht="12.8" hidden="false" customHeight="false" outlineLevel="0" collapsed="false">
      <c r="A90" s="1"/>
      <c r="B90" s="1"/>
      <c r="C90" s="1"/>
      <c r="D90" s="1"/>
      <c r="E90" s="1"/>
      <c r="F90" s="1"/>
      <c r="G90" s="1"/>
      <c r="H90" s="1"/>
      <c r="I90" s="1"/>
      <c r="J90" s="1"/>
      <c r="K90" s="1"/>
      <c r="L90" s="1"/>
      <c r="M90" s="1"/>
    </row>
    <row r="91" customFormat="false" ht="12.8" hidden="false" customHeight="false" outlineLevel="0" collapsed="false">
      <c r="A91" s="1"/>
      <c r="B91" s="1"/>
      <c r="C91" s="1"/>
      <c r="D91" s="1"/>
      <c r="E91" s="1"/>
      <c r="F91" s="1"/>
      <c r="G91" s="1"/>
      <c r="H91" s="1"/>
      <c r="I91" s="1"/>
      <c r="J91" s="1"/>
      <c r="K91" s="1"/>
      <c r="L91" s="1"/>
      <c r="M91" s="1"/>
    </row>
    <row r="92" customFormat="false" ht="12.8" hidden="false" customHeight="false" outlineLevel="0" collapsed="false">
      <c r="A92" s="1"/>
      <c r="B92" s="1"/>
      <c r="C92" s="1"/>
      <c r="D92" s="1"/>
      <c r="E92" s="1"/>
      <c r="F92" s="1"/>
      <c r="G92" s="1"/>
      <c r="H92" s="1"/>
      <c r="I92" s="1"/>
      <c r="J92" s="1"/>
      <c r="K92" s="1"/>
      <c r="L92" s="1"/>
      <c r="M92" s="1"/>
    </row>
    <row r="93" customFormat="false" ht="12.8" hidden="false" customHeight="false" outlineLevel="0" collapsed="false">
      <c r="A93" s="1"/>
      <c r="B93" s="1"/>
      <c r="C93" s="1"/>
      <c r="D93" s="1"/>
      <c r="E93" s="1"/>
      <c r="F93" s="1"/>
      <c r="G93" s="1"/>
      <c r="H93" s="1"/>
      <c r="I93" s="1"/>
      <c r="J93" s="1"/>
      <c r="K93" s="1"/>
      <c r="L93" s="1"/>
      <c r="M93" s="1"/>
    </row>
    <row r="94" customFormat="false" ht="12.8" hidden="false" customHeight="false" outlineLevel="0" collapsed="false">
      <c r="A94" s="1"/>
      <c r="B94" s="1"/>
      <c r="C94" s="1"/>
      <c r="D94" s="1"/>
      <c r="E94" s="1"/>
      <c r="F94" s="1"/>
      <c r="G94" s="1"/>
      <c r="H94" s="1"/>
      <c r="I94" s="1"/>
      <c r="J94" s="1"/>
      <c r="K94" s="1"/>
      <c r="L94" s="1"/>
      <c r="M94" s="1"/>
    </row>
    <row r="95" customFormat="false" ht="12.8" hidden="false" customHeight="false" outlineLevel="0" collapsed="false">
      <c r="A95" s="1"/>
      <c r="B95" s="1"/>
      <c r="C95" s="1"/>
      <c r="D95" s="1"/>
      <c r="E95" s="1"/>
      <c r="F95" s="1"/>
      <c r="G95" s="1"/>
      <c r="H95" s="1"/>
      <c r="I95" s="1"/>
      <c r="J95" s="1"/>
      <c r="K95" s="1"/>
      <c r="L95" s="1"/>
      <c r="M95" s="1"/>
    </row>
    <row r="96" customFormat="false" ht="12.8" hidden="false" customHeight="false" outlineLevel="0" collapsed="false">
      <c r="A96" s="1"/>
      <c r="B96" s="1"/>
      <c r="C96" s="1"/>
      <c r="D96" s="1"/>
      <c r="E96" s="1"/>
      <c r="F96" s="1"/>
      <c r="G96" s="1"/>
      <c r="H96" s="1"/>
      <c r="I96" s="1"/>
      <c r="J96" s="1"/>
      <c r="K96" s="1"/>
      <c r="L96" s="1"/>
      <c r="M96" s="1"/>
    </row>
    <row r="97" customFormat="false" ht="12.8" hidden="false" customHeight="false" outlineLevel="0" collapsed="false">
      <c r="A97" s="1"/>
      <c r="B97" s="1"/>
      <c r="C97" s="1"/>
      <c r="D97" s="1"/>
      <c r="E97" s="1"/>
      <c r="F97" s="1"/>
      <c r="G97" s="1"/>
      <c r="H97" s="1"/>
      <c r="I97" s="1"/>
      <c r="J97" s="1"/>
      <c r="K97" s="1"/>
      <c r="L97" s="1"/>
      <c r="M97" s="1"/>
    </row>
    <row r="98" customFormat="false" ht="12.8" hidden="false" customHeight="false" outlineLevel="0" collapsed="false">
      <c r="A98" s="1"/>
      <c r="B98" s="1"/>
      <c r="C98" s="1"/>
      <c r="D98" s="1"/>
      <c r="E98" s="1"/>
      <c r="F98" s="1"/>
      <c r="G98" s="1"/>
      <c r="H98" s="1"/>
      <c r="I98" s="1"/>
      <c r="J98" s="1"/>
      <c r="K98" s="1"/>
      <c r="L98" s="1"/>
      <c r="M98" s="1"/>
    </row>
    <row r="99" customFormat="false" ht="12.8" hidden="false" customHeight="false" outlineLevel="0" collapsed="false">
      <c r="A99" s="1"/>
      <c r="B99" s="1"/>
      <c r="C99" s="1"/>
      <c r="D99" s="1"/>
      <c r="E99" s="1"/>
      <c r="F99" s="1"/>
      <c r="G99" s="1"/>
      <c r="H99" s="1"/>
      <c r="I99" s="1"/>
      <c r="J99" s="1"/>
      <c r="K99" s="1"/>
      <c r="L99" s="1"/>
      <c r="M99" s="1"/>
    </row>
    <row r="100" customFormat="false" ht="12.8" hidden="false" customHeight="false" outlineLevel="0" collapsed="false">
      <c r="A100" s="1"/>
      <c r="B100" s="1"/>
      <c r="C100" s="1"/>
      <c r="D100" s="1"/>
      <c r="E100" s="1"/>
      <c r="F100" s="1"/>
      <c r="G100" s="1"/>
      <c r="H100" s="1"/>
      <c r="I100" s="1"/>
      <c r="J100" s="1"/>
      <c r="K100" s="1"/>
      <c r="L100" s="1"/>
      <c r="M100" s="1"/>
    </row>
    <row r="101" customFormat="false" ht="12.8" hidden="false" customHeight="false" outlineLevel="0" collapsed="false">
      <c r="A101" s="1"/>
      <c r="B101" s="1"/>
      <c r="C101" s="1"/>
      <c r="D101" s="1"/>
      <c r="E101" s="1"/>
      <c r="F101" s="1"/>
      <c r="G101" s="1"/>
      <c r="H101" s="1"/>
      <c r="I101" s="1"/>
      <c r="J101" s="1"/>
      <c r="K101" s="1"/>
      <c r="L101" s="1"/>
      <c r="M101" s="1"/>
    </row>
    <row r="102" customFormat="false" ht="12.8" hidden="false" customHeight="false" outlineLevel="0" collapsed="false">
      <c r="A102" s="1"/>
      <c r="B102" s="1"/>
      <c r="C102" s="1"/>
      <c r="D102" s="1"/>
      <c r="E102" s="1"/>
      <c r="F102" s="1"/>
      <c r="G102" s="1"/>
      <c r="H102" s="1"/>
      <c r="I102" s="1"/>
      <c r="J102" s="1"/>
      <c r="K102" s="1"/>
      <c r="L102" s="1"/>
      <c r="M102" s="1"/>
    </row>
    <row r="103" customFormat="false" ht="12.8" hidden="false" customHeight="false" outlineLevel="0" collapsed="false">
      <c r="A103" s="1"/>
      <c r="B103" s="1"/>
      <c r="C103" s="1"/>
      <c r="D103" s="1"/>
      <c r="E103" s="1"/>
      <c r="F103" s="1"/>
      <c r="G103" s="1"/>
      <c r="H103" s="1"/>
      <c r="I103" s="1"/>
      <c r="J103" s="1"/>
      <c r="K103" s="1"/>
      <c r="L103" s="1"/>
      <c r="M103" s="1"/>
    </row>
    <row r="104" customFormat="false" ht="12.8" hidden="false" customHeight="false" outlineLevel="0" collapsed="false">
      <c r="A104" s="1"/>
      <c r="B104" s="1"/>
      <c r="C104" s="1"/>
      <c r="D104" s="1"/>
      <c r="E104" s="1"/>
      <c r="F104" s="1"/>
      <c r="G104" s="1"/>
      <c r="H104" s="1"/>
      <c r="I104" s="1"/>
      <c r="J104" s="1"/>
      <c r="K104" s="1"/>
      <c r="L104" s="1"/>
      <c r="M104" s="1"/>
    </row>
    <row r="105" customFormat="false" ht="12.8" hidden="false" customHeight="false" outlineLevel="0" collapsed="false">
      <c r="A105" s="1"/>
      <c r="B105" s="1"/>
      <c r="C105" s="1"/>
      <c r="D105" s="1"/>
      <c r="E105" s="1"/>
      <c r="F105" s="1"/>
      <c r="G105" s="1"/>
      <c r="H105" s="1"/>
      <c r="I105" s="1"/>
      <c r="J105" s="1"/>
      <c r="K105" s="1"/>
      <c r="L105" s="1"/>
      <c r="M105" s="1"/>
    </row>
    <row r="106" customFormat="false" ht="12.8" hidden="false" customHeight="false" outlineLevel="0" collapsed="false">
      <c r="A106" s="1"/>
      <c r="B106" s="1"/>
      <c r="C106" s="1"/>
      <c r="D106" s="1"/>
      <c r="E106" s="1"/>
      <c r="F106" s="1"/>
      <c r="G106" s="1"/>
      <c r="H106" s="1"/>
      <c r="I106" s="1"/>
      <c r="J106" s="1"/>
      <c r="K106" s="1"/>
      <c r="L106" s="1"/>
      <c r="M106" s="1"/>
    </row>
  </sheetData>
  <mergeCells count="1">
    <mergeCell ref="A1:M106"/>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6" activeCellId="0" sqref="A16"/>
    </sheetView>
  </sheetViews>
  <sheetFormatPr defaultColWidth="11.7578125" defaultRowHeight="12.8" zeroHeight="false" outlineLevelRow="0" outlineLevelCol="0"/>
  <cols>
    <col collapsed="false" customWidth="true" hidden="false" outlineLevel="0" max="2" min="2" style="0" width="19.31"/>
    <col collapsed="false" customWidth="true" hidden="false" outlineLevel="0" max="3" min="3" style="0" width="12.22"/>
    <col collapsed="false" customWidth="true" hidden="false" outlineLevel="0" max="5" min="5" style="0" width="18.61"/>
    <col collapsed="false" customWidth="true" hidden="false" outlineLevel="0" max="6" min="6" style="0" width="18.77"/>
    <col collapsed="false" customWidth="true" hidden="false" outlineLevel="0" max="8" min="8" style="0" width="12.1"/>
    <col collapsed="false" customWidth="true" hidden="false" outlineLevel="0" max="10" min="10" style="0" width="16.94"/>
    <col collapsed="false" customWidth="true" hidden="false" outlineLevel="0" max="12" min="12" style="0" width="27.65"/>
    <col collapsed="false" customWidth="true" hidden="false" outlineLevel="0" max="13" min="13" style="0" width="23.2"/>
    <col collapsed="false" customWidth="true" hidden="false" outlineLevel="0" max="14" min="14" style="0" width="19.45"/>
    <col collapsed="false" customWidth="true" hidden="false" outlineLevel="0" max="15" min="15" style="0" width="20.98"/>
    <col collapsed="false" customWidth="true" hidden="false" outlineLevel="0" max="16" min="16" style="0" width="10"/>
    <col collapsed="false" customWidth="true" hidden="false" outlineLevel="0" max="17" min="17" style="0" width="27.38"/>
    <col collapsed="false" customWidth="true" hidden="false" outlineLevel="0" max="18" min="18" style="0" width="29.59"/>
    <col collapsed="false" customWidth="true" hidden="false" outlineLevel="0" max="19" min="19" style="0" width="33.62"/>
  </cols>
  <sheetData>
    <row r="1" customFormat="false" ht="12.8" hidden="false" customHeight="false" outlineLevel="0" collapsed="false">
      <c r="A1" s="0" t="s">
        <v>1</v>
      </c>
      <c r="B1" s="0" t="s">
        <v>2</v>
      </c>
      <c r="C1" s="0" t="s">
        <v>3</v>
      </c>
      <c r="D1" s="0" t="s">
        <v>4</v>
      </c>
      <c r="E1" s="0" t="s">
        <v>5</v>
      </c>
      <c r="F1" s="0" t="s">
        <v>6</v>
      </c>
      <c r="G1" s="2" t="s">
        <v>7</v>
      </c>
      <c r="H1" s="0" t="s">
        <v>8</v>
      </c>
      <c r="I1" s="0" t="s">
        <v>9</v>
      </c>
      <c r="J1" s="0" t="s">
        <v>10</v>
      </c>
      <c r="K1" s="0" t="s">
        <v>11</v>
      </c>
      <c r="L1" s="2" t="s">
        <v>12</v>
      </c>
      <c r="M1" s="2" t="s">
        <v>13</v>
      </c>
      <c r="N1" s="0" t="s">
        <v>14</v>
      </c>
      <c r="O1" s="0" t="s">
        <v>15</v>
      </c>
      <c r="P1" s="0" t="s">
        <v>16</v>
      </c>
      <c r="Q1" s="2" t="s">
        <v>17</v>
      </c>
      <c r="R1" s="2" t="s">
        <v>18</v>
      </c>
      <c r="S1" s="2" t="s">
        <v>19</v>
      </c>
    </row>
    <row r="2" customFormat="false" ht="12.8" hidden="false" customHeight="false" outlineLevel="0" collapsed="false">
      <c r="A2" s="0" t="s">
        <v>20</v>
      </c>
      <c r="B2" s="3" t="n">
        <v>15700</v>
      </c>
      <c r="C2" s="3" t="n">
        <v>5000</v>
      </c>
      <c r="D2" s="3" t="n">
        <v>1500</v>
      </c>
      <c r="E2" s="3" t="n">
        <f aca="false">B2+C2-D2</f>
        <v>19200</v>
      </c>
      <c r="F2" s="3" t="n">
        <v>21300</v>
      </c>
      <c r="G2" s="3" t="n">
        <f aca="false">F2*1.03</f>
        <v>21939</v>
      </c>
      <c r="H2" s="3" t="n">
        <v>14900</v>
      </c>
      <c r="I2" s="3" t="n">
        <v>300</v>
      </c>
      <c r="J2" s="3" t="n">
        <f aca="false">F2+H2-I2</f>
        <v>35900</v>
      </c>
      <c r="K2" s="3" t="n">
        <f aca="false">J2*1.03</f>
        <v>36977</v>
      </c>
      <c r="L2" s="3" t="n">
        <f aca="false">E2*1.9-K2</f>
        <v>-497</v>
      </c>
      <c r="M2" s="3" t="n">
        <f aca="false">E2*2.02-K2</f>
        <v>1807</v>
      </c>
      <c r="N2" s="0" t="n">
        <v>3.11</v>
      </c>
      <c r="O2" s="4" t="n">
        <f aca="false">N2*0.89</f>
        <v>2.7679</v>
      </c>
      <c r="P2" s="4" t="n">
        <f aca="false">POWER((1+O2/100),40)</f>
        <v>2.98056970509858</v>
      </c>
      <c r="Q2" s="3" t="n">
        <f aca="false">E2*P2-K2</f>
        <v>20249.9383378927</v>
      </c>
      <c r="R2" s="3" t="n">
        <f aca="false">ROUND(Q2,-3)</f>
        <v>20000</v>
      </c>
      <c r="S2" s="3" t="n">
        <f aca="false">G2</f>
        <v>21939</v>
      </c>
    </row>
    <row r="3" customFormat="false" ht="12.8" hidden="false" customHeight="false" outlineLevel="0" collapsed="false">
      <c r="A3" s="0" t="s">
        <v>21</v>
      </c>
      <c r="B3" s="3" t="n">
        <v>37700</v>
      </c>
      <c r="C3" s="3" t="n">
        <v>900</v>
      </c>
      <c r="D3" s="3" t="n">
        <v>5600</v>
      </c>
      <c r="E3" s="3" t="n">
        <f aca="false">B3+C3-D3</f>
        <v>33000</v>
      </c>
      <c r="F3" s="3" t="n">
        <v>46500</v>
      </c>
      <c r="G3" s="3" t="n">
        <f aca="false">F3*1.03</f>
        <v>47895</v>
      </c>
      <c r="H3" s="3" t="n">
        <v>7100</v>
      </c>
      <c r="I3" s="3" t="n">
        <v>4300</v>
      </c>
      <c r="J3" s="3" t="n">
        <f aca="false">F3+H3-I3</f>
        <v>49300</v>
      </c>
      <c r="K3" s="3" t="n">
        <f aca="false">J3*1.03</f>
        <v>50779</v>
      </c>
      <c r="L3" s="3" t="n">
        <f aca="false">E3*1.9-K3</f>
        <v>11921</v>
      </c>
      <c r="M3" s="3" t="n">
        <f aca="false">E3*2.02-K3</f>
        <v>15881</v>
      </c>
      <c r="N3" s="0" t="n">
        <v>2.25</v>
      </c>
      <c r="O3" s="4" t="n">
        <f aca="false">N3*0.89</f>
        <v>2.0025</v>
      </c>
      <c r="P3" s="4" t="n">
        <f aca="false">POWER((1+O3/100),40)</f>
        <v>2.21020544332504</v>
      </c>
      <c r="Q3" s="3" t="n">
        <f aca="false">E3*P3-K3</f>
        <v>22157.7796297263</v>
      </c>
      <c r="R3" s="3" t="n">
        <f aca="false">ROUND(Q3,-3)</f>
        <v>22000</v>
      </c>
      <c r="S3" s="3" t="n">
        <f aca="false">G3</f>
        <v>47895</v>
      </c>
    </row>
    <row r="4" customFormat="false" ht="12.8" hidden="false" customHeight="false" outlineLevel="0" collapsed="false">
      <c r="A4" s="0" t="s">
        <v>22</v>
      </c>
      <c r="B4" s="3" t="n">
        <v>57800</v>
      </c>
      <c r="C4" s="3" t="n">
        <v>500</v>
      </c>
      <c r="D4" s="3" t="n">
        <v>11000</v>
      </c>
      <c r="E4" s="3" t="n">
        <f aca="false">B4+C4-D4</f>
        <v>47300</v>
      </c>
      <c r="F4" s="3" t="n">
        <v>74900</v>
      </c>
      <c r="G4" s="3" t="n">
        <f aca="false">F4*1.03</f>
        <v>77147</v>
      </c>
      <c r="H4" s="3" t="n">
        <v>3600</v>
      </c>
      <c r="I4" s="3" t="n">
        <v>10500</v>
      </c>
      <c r="J4" s="3" t="n">
        <f aca="false">F4+H4-I4</f>
        <v>68000</v>
      </c>
      <c r="K4" s="3" t="n">
        <f aca="false">J4*1.03</f>
        <v>70040</v>
      </c>
      <c r="L4" s="3" t="n">
        <f aca="false">E4*1.9-K4</f>
        <v>19830</v>
      </c>
      <c r="M4" s="3" t="n">
        <f aca="false">E4*2.02-K4</f>
        <v>25506</v>
      </c>
      <c r="N4" s="0" t="n">
        <v>1.94</v>
      </c>
      <c r="O4" s="4" t="n">
        <f aca="false">N4*0.89</f>
        <v>1.7266</v>
      </c>
      <c r="P4" s="4" t="n">
        <f aca="false">POWER((1+O4/100),40)</f>
        <v>1.98326694704154</v>
      </c>
      <c r="Q4" s="3" t="n">
        <f aca="false">E4*P4-K4</f>
        <v>23768.526595065</v>
      </c>
      <c r="R4" s="3" t="n">
        <f aca="false">ROUND(Q4,-3)</f>
        <v>24000</v>
      </c>
      <c r="S4" s="3" t="n">
        <f aca="false">G4</f>
        <v>77147</v>
      </c>
    </row>
    <row r="5" customFormat="false" ht="12.8" hidden="false" customHeight="false" outlineLevel="0" collapsed="false">
      <c r="A5" s="0" t="s">
        <v>23</v>
      </c>
      <c r="B5" s="3" t="n">
        <v>78600</v>
      </c>
      <c r="C5" s="3" t="n">
        <v>300</v>
      </c>
      <c r="D5" s="3" t="n">
        <v>17000</v>
      </c>
      <c r="E5" s="3" t="n">
        <f aca="false">B5+C5-D5</f>
        <v>61900</v>
      </c>
      <c r="F5" s="3" t="n">
        <v>113400</v>
      </c>
      <c r="G5" s="3" t="n">
        <f aca="false">F5*1.03</f>
        <v>116802</v>
      </c>
      <c r="H5" s="3" t="n">
        <v>1700</v>
      </c>
      <c r="I5" s="3" t="n">
        <v>20300</v>
      </c>
      <c r="J5" s="3" t="n">
        <f aca="false">F5+H5-I5</f>
        <v>94800</v>
      </c>
      <c r="K5" s="3" t="n">
        <f aca="false">J5*1.03</f>
        <v>97644</v>
      </c>
      <c r="L5" s="3" t="n">
        <f aca="false">E5*1.9-K5</f>
        <v>19966</v>
      </c>
      <c r="M5" s="3" t="n">
        <f aca="false">E5*2.02-K5</f>
        <v>27394</v>
      </c>
      <c r="N5" s="0" t="n">
        <v>1.87</v>
      </c>
      <c r="O5" s="4" t="n">
        <f aca="false">N5*0.89</f>
        <v>1.6643</v>
      </c>
      <c r="P5" s="4" t="n">
        <f aca="false">POWER((1+O5/100),40)</f>
        <v>1.93525852008584</v>
      </c>
      <c r="Q5" s="3" t="n">
        <f aca="false">E5*P5-K5</f>
        <v>22148.5023933134</v>
      </c>
      <c r="R5" s="3" t="n">
        <f aca="false">ROUND(Q5,-3)</f>
        <v>22000</v>
      </c>
      <c r="S5" s="3" t="n">
        <f aca="false">G5</f>
        <v>116802</v>
      </c>
    </row>
    <row r="6" customFormat="false" ht="12.8" hidden="false" customHeight="false" outlineLevel="0" collapsed="false">
      <c r="A6" s="0" t="s">
        <v>24</v>
      </c>
      <c r="B6" s="3" t="n">
        <v>102100</v>
      </c>
      <c r="C6" s="3" t="n">
        <v>200</v>
      </c>
      <c r="D6" s="3" t="n">
        <v>24100</v>
      </c>
      <c r="E6" s="3" t="n">
        <f aca="false">B6+C6-D6</f>
        <v>78200</v>
      </c>
      <c r="F6" s="3" t="n">
        <v>165600</v>
      </c>
      <c r="G6" s="3" t="n">
        <f aca="false">F6*1.03</f>
        <v>170568</v>
      </c>
      <c r="H6" s="3" t="n">
        <v>1000</v>
      </c>
      <c r="I6" s="3" t="n">
        <v>35200</v>
      </c>
      <c r="J6" s="3" t="n">
        <f aca="false">F6+H6-I6</f>
        <v>131400</v>
      </c>
      <c r="K6" s="3" t="n">
        <f aca="false">J6*1.03</f>
        <v>135342</v>
      </c>
      <c r="L6" s="3" t="n">
        <f aca="false">E6*1.9-K6</f>
        <v>13238</v>
      </c>
      <c r="M6" s="3" t="n">
        <f aca="false">E6*2.02-K6</f>
        <v>22622</v>
      </c>
      <c r="N6" s="0" t="n">
        <v>1.81</v>
      </c>
      <c r="O6" s="4" t="n">
        <f aca="false">N6*0.89</f>
        <v>1.6109</v>
      </c>
      <c r="P6" s="4" t="n">
        <f aca="false">POWER((1+O6/100),40)</f>
        <v>1.89501181748712</v>
      </c>
      <c r="Q6" s="3" t="n">
        <f aca="false">E6*P6-K6</f>
        <v>12847.9241274931</v>
      </c>
      <c r="R6" s="3" t="n">
        <f aca="false">ROUND(Q6,-3)</f>
        <v>13000</v>
      </c>
      <c r="S6" s="3" t="n">
        <f aca="false">G6</f>
        <v>170568</v>
      </c>
    </row>
    <row r="7" customFormat="false" ht="12.8" hidden="false" customHeight="false" outlineLevel="0" collapsed="false">
      <c r="A7" s="0" t="s">
        <v>25</v>
      </c>
      <c r="B7" s="3" t="n">
        <v>126200</v>
      </c>
      <c r="C7" s="3" t="n">
        <v>100</v>
      </c>
      <c r="D7" s="3" t="n">
        <v>31800</v>
      </c>
      <c r="E7" s="3" t="n">
        <f aca="false">B7+C7-D7</f>
        <v>94500</v>
      </c>
      <c r="F7" s="3" t="n">
        <v>228700</v>
      </c>
      <c r="G7" s="3" t="n">
        <f aca="false">F7*1.03</f>
        <v>235561</v>
      </c>
      <c r="H7" s="3" t="n">
        <v>700</v>
      </c>
      <c r="I7" s="3" t="n">
        <v>53600</v>
      </c>
      <c r="J7" s="3" t="n">
        <f aca="false">F7+H7-I7</f>
        <v>175800</v>
      </c>
      <c r="K7" s="3" t="n">
        <f aca="false">J7*1.03</f>
        <v>181074</v>
      </c>
      <c r="L7" s="3" t="n">
        <f aca="false">E7*1.9-K7</f>
        <v>-1524</v>
      </c>
      <c r="M7" s="3" t="n">
        <f aca="false">E7*2.02-K7</f>
        <v>9816</v>
      </c>
      <c r="N7" s="0" t="n">
        <v>1.72</v>
      </c>
      <c r="O7" s="4" t="n">
        <f aca="false">N7*0.89</f>
        <v>1.5308</v>
      </c>
      <c r="P7" s="4" t="n">
        <f aca="false">POWER((1+O7/100),40)</f>
        <v>1.83616762957106</v>
      </c>
      <c r="Q7" s="3" t="n">
        <f aca="false">E7*P7-K7</f>
        <v>-7556.15900553463</v>
      </c>
      <c r="R7" s="3" t="n">
        <f aca="false">ROUND(Q7,-3)</f>
        <v>-8000</v>
      </c>
      <c r="S7" s="3" t="n">
        <f aca="false">G7</f>
        <v>235561</v>
      </c>
    </row>
    <row r="8" customFormat="false" ht="12.8" hidden="false" customHeight="false" outlineLevel="0" collapsed="false">
      <c r="A8" s="0" t="s">
        <v>26</v>
      </c>
      <c r="B8" s="3" t="n">
        <v>149000</v>
      </c>
      <c r="C8" s="3" t="n">
        <v>200</v>
      </c>
      <c r="D8" s="3" t="n">
        <v>40400</v>
      </c>
      <c r="E8" s="3" t="n">
        <f aca="false">B8+C8-D8</f>
        <v>108800</v>
      </c>
      <c r="F8" s="3" t="n">
        <v>309400</v>
      </c>
      <c r="G8" s="3" t="n">
        <f aca="false">F8*1.03</f>
        <v>318682</v>
      </c>
      <c r="H8" s="3" t="n">
        <v>900</v>
      </c>
      <c r="I8" s="3" t="n">
        <v>80600</v>
      </c>
      <c r="J8" s="3" t="n">
        <f aca="false">F8+H8-I8</f>
        <v>229700</v>
      </c>
      <c r="K8" s="3" t="n">
        <f aca="false">J8*1.03</f>
        <v>236591</v>
      </c>
      <c r="L8" s="3" t="n">
        <f aca="false">E8*1.9-K8</f>
        <v>-29871</v>
      </c>
      <c r="M8" s="3" t="n">
        <f aca="false">E8*2.02-K8</f>
        <v>-16815</v>
      </c>
      <c r="N8" s="0" t="n">
        <v>1.7</v>
      </c>
      <c r="O8" s="4" t="n">
        <f aca="false">N8*0.89</f>
        <v>1.513</v>
      </c>
      <c r="P8" s="4" t="n">
        <f aca="false">POWER((1+O8/100),40)</f>
        <v>1.82333515053743</v>
      </c>
      <c r="Q8" s="3" t="n">
        <f aca="false">E8*P8-K8</f>
        <v>-38212.1356215273</v>
      </c>
      <c r="R8" s="3" t="n">
        <f aca="false">ROUND(Q8,-3)</f>
        <v>-38000</v>
      </c>
      <c r="S8" s="3" t="n">
        <f aca="false">G8</f>
        <v>318682</v>
      </c>
    </row>
    <row r="9" customFormat="false" ht="12.8" hidden="false" customHeight="false" outlineLevel="0" collapsed="false">
      <c r="A9" s="0" t="s">
        <v>27</v>
      </c>
      <c r="B9" s="3" t="n">
        <v>182700</v>
      </c>
      <c r="C9" s="3" t="n">
        <v>100</v>
      </c>
      <c r="D9" s="3" t="n">
        <v>49600</v>
      </c>
      <c r="E9" s="3" t="n">
        <f aca="false">B9+C9-D9</f>
        <v>133200</v>
      </c>
      <c r="F9" s="3" t="n">
        <v>380100</v>
      </c>
      <c r="G9" s="3" t="n">
        <f aca="false">F9*1.03</f>
        <v>391503</v>
      </c>
      <c r="H9" s="3" t="n">
        <v>800</v>
      </c>
      <c r="I9" s="3" t="n">
        <v>100700</v>
      </c>
      <c r="J9" s="3" t="n">
        <f aca="false">F9+H9-I9</f>
        <v>280200</v>
      </c>
      <c r="K9" s="3" t="n">
        <f aca="false">J9*1.03</f>
        <v>288606</v>
      </c>
      <c r="L9" s="3" t="n">
        <f aca="false">E9*1.9-K9</f>
        <v>-35526</v>
      </c>
      <c r="M9" s="3" t="n">
        <f aca="false">E9*2-K9</f>
        <v>-22206</v>
      </c>
      <c r="N9" s="0" t="n">
        <v>1.5</v>
      </c>
      <c r="O9" s="4" t="n">
        <f aca="false">N9*0.89</f>
        <v>1.335</v>
      </c>
      <c r="P9" s="4" t="n">
        <f aca="false">POWER((1+O9/100),40)</f>
        <v>1.69972582616248</v>
      </c>
      <c r="Q9" s="3" t="n">
        <f aca="false">E9*P9-K9</f>
        <v>-62202.5199551571</v>
      </c>
      <c r="R9" s="3" t="n">
        <f aca="false">ROUND(Q9,-3)</f>
        <v>-62000</v>
      </c>
      <c r="S9" s="3" t="n">
        <f aca="false">G9</f>
        <v>391503</v>
      </c>
    </row>
    <row r="10" customFormat="false" ht="12.8" hidden="false" customHeight="false" outlineLevel="0" collapsed="false">
      <c r="A10" s="0" t="s">
        <v>28</v>
      </c>
      <c r="B10" s="3" t="n">
        <v>572400</v>
      </c>
      <c r="C10" s="3" t="n">
        <v>200</v>
      </c>
      <c r="D10" s="3" t="n">
        <v>200700</v>
      </c>
      <c r="E10" s="3" t="n">
        <f aca="false">B10+C10-D10</f>
        <v>371900</v>
      </c>
      <c r="F10" s="3" t="n">
        <v>1961500</v>
      </c>
      <c r="G10" s="3" t="n">
        <f aca="false">F10*1.03</f>
        <v>2020345</v>
      </c>
      <c r="H10" s="3" t="n">
        <v>1400</v>
      </c>
      <c r="I10" s="3" t="n">
        <v>619900</v>
      </c>
      <c r="J10" s="3" t="n">
        <f aca="false">F10+H10-I10</f>
        <v>1343000</v>
      </c>
      <c r="K10" s="3" t="n">
        <f aca="false">J10*1.03</f>
        <v>1383290</v>
      </c>
      <c r="L10" s="3" t="n">
        <f aca="false">E10*1.9-K10</f>
        <v>-676680</v>
      </c>
      <c r="M10" s="3" t="n">
        <f aca="false">E10*1.58-K10</f>
        <v>-795688</v>
      </c>
      <c r="N10" s="0" t="n">
        <v>1.36</v>
      </c>
      <c r="O10" s="4" t="n">
        <f aca="false">N10*0.89</f>
        <v>1.2104</v>
      </c>
      <c r="P10" s="4" t="n">
        <f aca="false">POWER((1+O10/100),40)</f>
        <v>1.61810109046749</v>
      </c>
      <c r="Q10" s="3" t="n">
        <f aca="false">E10*P10-K10</f>
        <v>-781518.204455139</v>
      </c>
      <c r="R10" s="3" t="n">
        <f aca="false">ROUND(Q10,-3)</f>
        <v>-782000</v>
      </c>
      <c r="S10" s="3" t="n">
        <f aca="false">G10</f>
        <v>2020345</v>
      </c>
    </row>
    <row r="12" customFormat="false" ht="12.8" hidden="false" customHeight="false" outlineLevel="0" collapsed="false">
      <c r="L12" s="0" t="s">
        <v>29</v>
      </c>
      <c r="M12" s="0" t="s">
        <v>29</v>
      </c>
      <c r="Q12" s="0" t="s">
        <v>29</v>
      </c>
    </row>
    <row r="13" customFormat="false" ht="12.8" hidden="false" customHeight="false" outlineLevel="0" collapsed="false">
      <c r="A13" s="5"/>
      <c r="B13" s="5"/>
      <c r="C13" s="5"/>
      <c r="D13" s="5"/>
      <c r="E13" s="5"/>
      <c r="F13" s="5"/>
      <c r="G13" s="5"/>
      <c r="H13" s="5"/>
      <c r="I13" s="5"/>
      <c r="J13" s="5"/>
      <c r="K13" s="5"/>
      <c r="L13" s="5" t="n">
        <f aca="false">(L2+L3+L4+L5)/4</f>
        <v>12805</v>
      </c>
      <c r="M13" s="5" t="n">
        <f aca="false">(M2+M3+M4+M5)/4</f>
        <v>17647</v>
      </c>
      <c r="N13" s="5"/>
      <c r="O13" s="5"/>
      <c r="P13" s="5"/>
      <c r="Q13" s="5" t="n">
        <f aca="false">(Q2+Q3+Q4+Q5)/4</f>
        <v>22081.1867389994</v>
      </c>
      <c r="R13" s="5" t="n">
        <f aca="false">ROUND(Q13,-3)</f>
        <v>22000</v>
      </c>
    </row>
    <row r="15" customFormat="false" ht="12.8" hidden="false" customHeight="false" outlineLevel="0" collapsed="false">
      <c r="G15" s="0" t="s">
        <v>30</v>
      </c>
      <c r="H15" s="0" t="s">
        <v>31</v>
      </c>
      <c r="I15" s="0" t="s">
        <v>32</v>
      </c>
      <c r="K15" s="0" t="s">
        <v>33</v>
      </c>
      <c r="L15" s="0" t="s">
        <v>34</v>
      </c>
      <c r="M15" s="0" t="s">
        <v>32</v>
      </c>
    </row>
    <row r="16" customFormat="false" ht="12.8" hidden="false" customHeight="false" outlineLevel="0" collapsed="false">
      <c r="F16" s="0" t="s">
        <v>20</v>
      </c>
      <c r="G16" s="0" t="n">
        <f aca="false">G2-E2</f>
        <v>2739</v>
      </c>
      <c r="H16" s="6" t="n">
        <f aca="false">G16/E2*100</f>
        <v>14.265625</v>
      </c>
      <c r="I16" s="6" t="n">
        <f aca="false">((2*H16)+(2*H17)+(2*H18)+(2*H19)+H20)/9</f>
        <v>60.0571024226416</v>
      </c>
      <c r="K16" s="0" t="n">
        <f aca="false">K2-E2</f>
        <v>17777</v>
      </c>
      <c r="L16" s="6" t="n">
        <f aca="false">K16/E2*100</f>
        <v>92.5885416666667</v>
      </c>
      <c r="M16" s="6" t="n">
        <f aca="false">((2*L16)+(2*L17)+(2*L18)+(2*L19)+L20)/9</f>
        <v>64.1824365337157</v>
      </c>
    </row>
    <row r="17" customFormat="false" ht="12.8" hidden="false" customHeight="false" outlineLevel="0" collapsed="false">
      <c r="F17" s="0" t="s">
        <v>21</v>
      </c>
      <c r="G17" s="0" t="n">
        <f aca="false">G3-E3</f>
        <v>14895</v>
      </c>
      <c r="H17" s="6" t="n">
        <f aca="false">G17/E3*100</f>
        <v>45.1363636363636</v>
      </c>
      <c r="I17" s="6"/>
      <c r="K17" s="0" t="n">
        <f aca="false">K3-E3</f>
        <v>17779</v>
      </c>
      <c r="L17" s="6" t="n">
        <f aca="false">K17/E3*100</f>
        <v>53.8757575757576</v>
      </c>
      <c r="M17" s="6"/>
    </row>
    <row r="18" customFormat="false" ht="12.8" hidden="false" customHeight="false" outlineLevel="0" collapsed="false">
      <c r="F18" s="0" t="s">
        <v>22</v>
      </c>
      <c r="G18" s="0" t="n">
        <f aca="false">G4-E4</f>
        <v>29847</v>
      </c>
      <c r="H18" s="6" t="n">
        <f aca="false">G18/E4*100</f>
        <v>63.1014799154334</v>
      </c>
      <c r="I18" s="6"/>
      <c r="K18" s="0" t="n">
        <f aca="false">K4-E4</f>
        <v>22740</v>
      </c>
      <c r="L18" s="6" t="n">
        <f aca="false">K18/E4*100</f>
        <v>48.0761099365751</v>
      </c>
      <c r="M18" s="6"/>
    </row>
    <row r="19" customFormat="false" ht="12.8" hidden="false" customHeight="false" outlineLevel="0" collapsed="false">
      <c r="F19" s="0" t="s">
        <v>23</v>
      </c>
      <c r="G19" s="0" t="n">
        <f aca="false">G5-E5</f>
        <v>54902</v>
      </c>
      <c r="H19" s="6" t="n">
        <f aca="false">G19/E5*100</f>
        <v>88.6946688206785</v>
      </c>
      <c r="I19" s="6"/>
      <c r="K19" s="0" t="n">
        <f aca="false">K5-E5</f>
        <v>35744</v>
      </c>
      <c r="L19" s="6" t="n">
        <f aca="false">K19/E5*100</f>
        <v>57.7447495961228</v>
      </c>
      <c r="M19" s="6"/>
    </row>
    <row r="20" customFormat="false" ht="12.8" hidden="false" customHeight="false" outlineLevel="0" collapsed="false">
      <c r="F20" s="0" t="s">
        <v>24</v>
      </c>
      <c r="G20" s="0" t="n">
        <f aca="false">G6-E6</f>
        <v>92368</v>
      </c>
      <c r="H20" s="6" t="n">
        <f aca="false">G20/E6*100</f>
        <v>118.117647058824</v>
      </c>
      <c r="I20" s="6"/>
      <c r="K20" s="0" t="n">
        <f aca="false">K6-E6</f>
        <v>57142</v>
      </c>
      <c r="L20" s="6" t="n">
        <f aca="false">K20/E6*100</f>
        <v>73.0716112531969</v>
      </c>
      <c r="M20" s="6"/>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4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72265625" defaultRowHeight="12.8" zeroHeight="false" outlineLevelRow="0" outlineLevelCol="0"/>
  <cols>
    <col collapsed="false" customWidth="true" hidden="false" outlineLevel="0" max="2" min="2" style="0" width="25.7"/>
    <col collapsed="false" customWidth="true" hidden="false" outlineLevel="0" max="3" min="3" style="0" width="21.95"/>
    <col collapsed="false" customWidth="true" hidden="false" outlineLevel="0" max="4" min="4" style="0" width="24.04"/>
    <col collapsed="false" customWidth="true" hidden="false" outlineLevel="0" max="5" min="5" style="0" width="31.54"/>
    <col collapsed="false" customWidth="true" hidden="false" outlineLevel="0" max="6" min="6" style="0" width="26.39"/>
    <col collapsed="false" customWidth="true" hidden="false" outlineLevel="0" max="8" min="7" style="0" width="29.03"/>
    <col collapsed="false" customWidth="true" hidden="false" outlineLevel="0" max="9" min="9" style="0" width="25.7"/>
    <col collapsed="false" customWidth="true" hidden="false" outlineLevel="0" max="10" min="10" style="0" width="27.38"/>
    <col collapsed="false" customWidth="true" hidden="false" outlineLevel="0" max="11" min="11" style="0" width="23.61"/>
  </cols>
  <sheetData>
    <row r="1" customFormat="false" ht="12.8" hidden="false" customHeight="false" outlineLevel="0" collapsed="false">
      <c r="A1" s="0" t="s">
        <v>35</v>
      </c>
      <c r="B1" s="0" t="s">
        <v>36</v>
      </c>
      <c r="C1" s="0" t="s">
        <v>37</v>
      </c>
      <c r="D1" s="0" t="s">
        <v>38</v>
      </c>
      <c r="E1" s="0" t="s">
        <v>39</v>
      </c>
      <c r="F1" s="0" t="s">
        <v>40</v>
      </c>
      <c r="G1" s="0" t="s">
        <v>41</v>
      </c>
      <c r="H1" s="0" t="s">
        <v>42</v>
      </c>
      <c r="I1" s="0" t="s">
        <v>43</v>
      </c>
      <c r="J1" s="0" t="s">
        <v>44</v>
      </c>
      <c r="K1" s="0" t="s">
        <v>45</v>
      </c>
    </row>
    <row r="2" customFormat="false" ht="12.8" hidden="false" customHeight="false" outlineLevel="0" collapsed="false">
      <c r="A2" s="3" t="n">
        <f aca="false">'Direct Info &amp; Estimates'!G2*22000/'Direct Info &amp; Estimates'!G2</f>
        <v>22000</v>
      </c>
      <c r="B2" s="3" t="n">
        <f aca="false">('Direct Info &amp; Estimates'!$L$3-'Direct Info &amp; Estimates'!$L$2)/('Direct Info &amp; Estimates'!$G$3-'Direct Info &amp; Estimates'!$G$2)*(22000-'Direct Info &amp; Estimates'!$G$2)</f>
        <v>29.1839266450917</v>
      </c>
      <c r="C2" s="3" t="n">
        <f aca="false">'Direct Info &amp; Estimates'!$L$2+B2</f>
        <v>-467.816073354908</v>
      </c>
      <c r="D2" s="3" t="n">
        <f aca="false">ROUND(C2,-2)</f>
        <v>-500</v>
      </c>
      <c r="E2" s="3" t="n">
        <f aca="false">('Direct Info &amp; Estimates'!$M$3-'Direct Info &amp; Estimates'!$M$2)/('Direct Info &amp; Estimates'!$G$3-'Direct Info &amp; Estimates'!$G$2)*(22000-'Direct Info &amp; Estimates'!$G$2)</f>
        <v>33.0757435660348</v>
      </c>
      <c r="F2" s="3" t="n">
        <f aca="false">'Direct Info &amp; Estimates'!$M$2+E2</f>
        <v>1840.07574356603</v>
      </c>
      <c r="G2" s="3" t="n">
        <f aca="false">ROUND(F2,-2)</f>
        <v>1800</v>
      </c>
      <c r="H2" s="3" t="n">
        <f aca="false">('Direct Info &amp; Estimates'!$Q$3-'Direct Info &amp; Estimates'!$Q$2)/('Direct Info &amp; Estimates'!$G$3-'Direct Info &amp; Estimates'!$G$2)*(22000-'Direct Info &amp; Estimates'!$G$2)</f>
        <v>4.48367694567136</v>
      </c>
      <c r="I2" s="3" t="n">
        <f aca="false">'Direct Info &amp; Estimates'!$Q$2+H2</f>
        <v>20254.4220148384</v>
      </c>
      <c r="J2" s="3" t="n">
        <f aca="false">ROUND(I2,-2)</f>
        <v>20300</v>
      </c>
      <c r="K2" s="3" t="n">
        <f aca="false">'Direct Info &amp; Estimates'!Q2*22000/'Direct Info &amp; Estimates'!Q2</f>
        <v>22000</v>
      </c>
    </row>
    <row r="3" customFormat="false" ht="12.8" hidden="false" customHeight="false" outlineLevel="0" collapsed="false">
      <c r="A3" s="3" t="n">
        <f aca="false">A2+1000</f>
        <v>23000</v>
      </c>
      <c r="B3" s="3" t="n">
        <f aca="false">('Direct Info &amp; Estimates'!$L$3-'Direct Info &amp; Estimates'!$L$2)/('Direct Info &amp; Estimates'!$G$3-'Direct Info &amp; Estimates'!$G$2)*(A3-'Direct Info &amp; Estimates'!$G$2)</f>
        <v>507.608953613808</v>
      </c>
      <c r="C3" s="3" t="n">
        <f aca="false">'Direct Info &amp; Estimates'!$L$2+B3</f>
        <v>10.608953613808</v>
      </c>
      <c r="D3" s="3" t="n">
        <f aca="false">ROUND(C3,-2)</f>
        <v>0</v>
      </c>
      <c r="E3" s="3" t="n">
        <f aca="false">('Direct Info &amp; Estimates'!$M$3-'Direct Info &amp; Estimates'!$M$2)/('Direct Info &amp; Estimates'!$G$3-'Direct Info &amp; Estimates'!$G$2)*($A3-'Direct Info &amp; Estimates'!$G$2)</f>
        <v>575.301047927262</v>
      </c>
      <c r="F3" s="3" t="n">
        <f aca="false">'Direct Info &amp; Estimates'!$M$2+E3</f>
        <v>2382.30104792726</v>
      </c>
      <c r="G3" s="3" t="n">
        <f aca="false">ROUND(F3,-2)</f>
        <v>2400</v>
      </c>
      <c r="H3" s="3" t="n">
        <f aca="false">('Direct Info &amp; Estimates'!$Q$3-'Direct Info &amp; Estimates'!$Q$2)/('Direct Info &amp; Estimates'!$G$3-'Direct Info &amp; Estimates'!$G$2)*($A3-'Direct Info &amp; Estimates'!$G$2)</f>
        <v>77.9865776943822</v>
      </c>
      <c r="I3" s="3" t="n">
        <f aca="false">'Direct Info &amp; Estimates'!$Q$2+H3</f>
        <v>20327.9249155871</v>
      </c>
      <c r="J3" s="3" t="n">
        <f aca="false">ROUND(I3,-2)</f>
        <v>20300</v>
      </c>
      <c r="K3" s="3" t="n">
        <f aca="false">K2+1000</f>
        <v>23000</v>
      </c>
    </row>
    <row r="4" customFormat="false" ht="12.8" hidden="false" customHeight="false" outlineLevel="0" collapsed="false">
      <c r="A4" s="3" t="n">
        <f aca="false">A3+1000</f>
        <v>24000</v>
      </c>
      <c r="B4" s="3" t="n">
        <f aca="false">('Direct Info &amp; Estimates'!$L$3-'Direct Info &amp; Estimates'!$L$2)/('Direct Info &amp; Estimates'!$G$3-'Direct Info &amp; Estimates'!$G$2)*(A4-'Direct Info &amp; Estimates'!$G$2)</f>
        <v>986.033980582524</v>
      </c>
      <c r="C4" s="3" t="n">
        <f aca="false">'Direct Info &amp; Estimates'!$L$2+B4</f>
        <v>489.033980582524</v>
      </c>
      <c r="D4" s="3" t="n">
        <f aca="false">ROUND(C4,-2)</f>
        <v>500</v>
      </c>
      <c r="E4" s="3" t="n">
        <f aca="false">('Direct Info &amp; Estimates'!$M$3-'Direct Info &amp; Estimates'!$M$2)/('Direct Info &amp; Estimates'!$G$3-'Direct Info &amp; Estimates'!$G$2)*($A4-'Direct Info &amp; Estimates'!$G$2)</f>
        <v>1117.52635228849</v>
      </c>
      <c r="F4" s="3" t="n">
        <f aca="false">'Direct Info &amp; Estimates'!$M$2+E4</f>
        <v>2924.52635228849</v>
      </c>
      <c r="G4" s="3" t="n">
        <f aca="false">ROUND(F4,-2)</f>
        <v>2900</v>
      </c>
      <c r="H4" s="3" t="n">
        <f aca="false">('Direct Info &amp; Estimates'!$Q$3-'Direct Info &amp; Estimates'!$Q$2)/('Direct Info &amp; Estimates'!$G$3-'Direct Info &amp; Estimates'!$G$2)*($A4-'Direct Info &amp; Estimates'!$G$2)</f>
        <v>151.489478443093</v>
      </c>
      <c r="I4" s="3" t="n">
        <f aca="false">'Direct Info &amp; Estimates'!$Q$2+H4</f>
        <v>20401.4278163358</v>
      </c>
      <c r="J4" s="3" t="n">
        <f aca="false">ROUND(I4,-2)</f>
        <v>20400</v>
      </c>
      <c r="K4" s="3" t="n">
        <f aca="false">K3+1000</f>
        <v>24000</v>
      </c>
    </row>
    <row r="5" customFormat="false" ht="12.8" hidden="false" customHeight="false" outlineLevel="0" collapsed="false">
      <c r="A5" s="3" t="n">
        <f aca="false">A4+1000</f>
        <v>25000</v>
      </c>
      <c r="B5" s="3" t="n">
        <f aca="false">('Direct Info &amp; Estimates'!$L$3-'Direct Info &amp; Estimates'!$L$2)/('Direct Info &amp; Estimates'!$G$3-'Direct Info &amp; Estimates'!$G$2)*(A5-'Direct Info &amp; Estimates'!$G$2)</f>
        <v>1464.45900755124</v>
      </c>
      <c r="C5" s="3" t="n">
        <f aca="false">'Direct Info &amp; Estimates'!$L$2+B5</f>
        <v>967.459007551241</v>
      </c>
      <c r="D5" s="3" t="n">
        <f aca="false">ROUND(C5,-2)</f>
        <v>1000</v>
      </c>
      <c r="E5" s="3" t="n">
        <f aca="false">('Direct Info &amp; Estimates'!$M$3-'Direct Info &amp; Estimates'!$M$2)/('Direct Info &amp; Estimates'!$G$3-'Direct Info &amp; Estimates'!$G$2)*($A5-'Direct Info &amp; Estimates'!$G$2)</f>
        <v>1659.75165664972</v>
      </c>
      <c r="F5" s="3" t="n">
        <f aca="false">'Direct Info &amp; Estimates'!$M$2+E5</f>
        <v>3466.75165664972</v>
      </c>
      <c r="G5" s="3" t="n">
        <f aca="false">ROUND(F5,-2)</f>
        <v>3500</v>
      </c>
      <c r="H5" s="3" t="n">
        <f aca="false">('Direct Info &amp; Estimates'!$Q$3-'Direct Info &amp; Estimates'!$Q$2)/('Direct Info &amp; Estimates'!$G$3-'Direct Info &amp; Estimates'!$G$2)*($A5-'Direct Info &amp; Estimates'!$G$2)</f>
        <v>224.992379191804</v>
      </c>
      <c r="I5" s="3" t="n">
        <f aca="false">'Direct Info &amp; Estimates'!$Q$2+H5</f>
        <v>20474.9307170845</v>
      </c>
      <c r="J5" s="3" t="n">
        <f aca="false">ROUND(I5,-2)</f>
        <v>20500</v>
      </c>
      <c r="K5" s="3" t="n">
        <f aca="false">K4+1000</f>
        <v>25000</v>
      </c>
    </row>
    <row r="6" customFormat="false" ht="12.8" hidden="false" customHeight="false" outlineLevel="0" collapsed="false">
      <c r="A6" s="3" t="n">
        <f aca="false">A5+1000</f>
        <v>26000</v>
      </c>
      <c r="B6" s="3" t="n">
        <f aca="false">('Direct Info &amp; Estimates'!$L$3-'Direct Info &amp; Estimates'!$L$2)/('Direct Info &amp; Estimates'!$G$3-'Direct Info &amp; Estimates'!$G$2)*(A6-'Direct Info &amp; Estimates'!$G$2)</f>
        <v>1942.88403451996</v>
      </c>
      <c r="C6" s="3" t="n">
        <f aca="false">'Direct Info &amp; Estimates'!$L$2+B6</f>
        <v>1445.88403451996</v>
      </c>
      <c r="D6" s="3" t="n">
        <f aca="false">ROUND(C6,-2)</f>
        <v>1400</v>
      </c>
      <c r="E6" s="3" t="n">
        <f aca="false">('Direct Info &amp; Estimates'!$M$3-'Direct Info &amp; Estimates'!$M$2)/('Direct Info &amp; Estimates'!$G$3-'Direct Info &amp; Estimates'!$G$2)*($A6-'Direct Info &amp; Estimates'!$G$2)</f>
        <v>2201.97696101094</v>
      </c>
      <c r="F6" s="3" t="n">
        <f aca="false">'Direct Info &amp; Estimates'!$M$2+E6</f>
        <v>4008.97696101094</v>
      </c>
      <c r="G6" s="3" t="n">
        <f aca="false">ROUND(F6,-2)</f>
        <v>4000</v>
      </c>
      <c r="H6" s="3" t="n">
        <f aca="false">('Direct Info &amp; Estimates'!$Q$3-'Direct Info &amp; Estimates'!$Q$2)/('Direct Info &amp; Estimates'!$G$3-'Direct Info &amp; Estimates'!$G$2)*($A6-'Direct Info &amp; Estimates'!$G$2)</f>
        <v>298.495279940515</v>
      </c>
      <c r="I6" s="3" t="n">
        <f aca="false">'Direct Info &amp; Estimates'!$Q$2+H6</f>
        <v>20548.4336178332</v>
      </c>
      <c r="J6" s="3" t="n">
        <f aca="false">ROUND(I6,-2)</f>
        <v>20500</v>
      </c>
      <c r="K6" s="3" t="n">
        <f aca="false">K5+1000</f>
        <v>26000</v>
      </c>
    </row>
    <row r="7" customFormat="false" ht="12.8" hidden="false" customHeight="false" outlineLevel="0" collapsed="false">
      <c r="A7" s="3" t="n">
        <f aca="false">A6+1000</f>
        <v>27000</v>
      </c>
      <c r="B7" s="3" t="n">
        <f aca="false">('Direct Info &amp; Estimates'!$L$3-'Direct Info &amp; Estimates'!$L$2)/('Direct Info &amp; Estimates'!$G$3-'Direct Info &amp; Estimates'!$G$2)*(A7-'Direct Info &amp; Estimates'!$G$2)</f>
        <v>2421.30906148867</v>
      </c>
      <c r="C7" s="3" t="n">
        <f aca="false">'Direct Info &amp; Estimates'!$L$2+B7</f>
        <v>1924.30906148867</v>
      </c>
      <c r="D7" s="3" t="n">
        <f aca="false">ROUND(C7,-2)</f>
        <v>1900</v>
      </c>
      <c r="E7" s="3" t="n">
        <f aca="false">('Direct Info &amp; Estimates'!$M$3-'Direct Info &amp; Estimates'!$M$2)/('Direct Info &amp; Estimates'!$G$3-'Direct Info &amp; Estimates'!$G$2)*($A7-'Direct Info &amp; Estimates'!$G$2)</f>
        <v>2744.20226537217</v>
      </c>
      <c r="F7" s="3" t="n">
        <f aca="false">'Direct Info &amp; Estimates'!$M$2+E7</f>
        <v>4551.20226537217</v>
      </c>
      <c r="G7" s="3" t="n">
        <f aca="false">ROUND(F7,-2)</f>
        <v>4600</v>
      </c>
      <c r="H7" s="3" t="n">
        <f aca="false">('Direct Info &amp; Estimates'!$Q$3-'Direct Info &amp; Estimates'!$Q$2)/('Direct Info &amp; Estimates'!$G$3-'Direct Info &amp; Estimates'!$G$2)*($A7-'Direct Info &amp; Estimates'!$G$2)</f>
        <v>371.998180689225</v>
      </c>
      <c r="I7" s="3" t="n">
        <f aca="false">'Direct Info &amp; Estimates'!$Q$2+H7</f>
        <v>20621.936518582</v>
      </c>
      <c r="J7" s="3" t="n">
        <f aca="false">ROUND(I7,-2)</f>
        <v>20600</v>
      </c>
      <c r="K7" s="3" t="n">
        <f aca="false">K6+1000</f>
        <v>27000</v>
      </c>
    </row>
    <row r="8" customFormat="false" ht="12.8" hidden="false" customHeight="false" outlineLevel="0" collapsed="false">
      <c r="A8" s="3" t="n">
        <f aca="false">A7+1000</f>
        <v>28000</v>
      </c>
      <c r="B8" s="3" t="n">
        <f aca="false">('Direct Info &amp; Estimates'!$L$3-'Direct Info &amp; Estimates'!$L$2)/('Direct Info &amp; Estimates'!$G$3-'Direct Info &amp; Estimates'!$G$2)*(A8-'Direct Info &amp; Estimates'!$G$2)</f>
        <v>2899.73408845739</v>
      </c>
      <c r="C8" s="3" t="n">
        <f aca="false">'Direct Info &amp; Estimates'!$L$2+B8</f>
        <v>2402.73408845739</v>
      </c>
      <c r="D8" s="3" t="n">
        <f aca="false">ROUND(C8,-2)</f>
        <v>2400</v>
      </c>
      <c r="E8" s="3" t="n">
        <f aca="false">('Direct Info &amp; Estimates'!$M$3-'Direct Info &amp; Estimates'!$M$2)/('Direct Info &amp; Estimates'!$G$3-'Direct Info &amp; Estimates'!$G$2)*($A8-'Direct Info &amp; Estimates'!$G$2)</f>
        <v>3286.42756973339</v>
      </c>
      <c r="F8" s="3" t="n">
        <f aca="false">'Direct Info &amp; Estimates'!$M$2+E8</f>
        <v>5093.4275697334</v>
      </c>
      <c r="G8" s="3" t="n">
        <f aca="false">ROUND(F8,-2)</f>
        <v>5100</v>
      </c>
      <c r="H8" s="3" t="n">
        <f aca="false">('Direct Info &amp; Estimates'!$Q$3-'Direct Info &amp; Estimates'!$Q$2)/('Direct Info &amp; Estimates'!$G$3-'Direct Info &amp; Estimates'!$G$2)*($A8-'Direct Info &amp; Estimates'!$G$2)</f>
        <v>445.501081437936</v>
      </c>
      <c r="I8" s="3" t="n">
        <f aca="false">'Direct Info &amp; Estimates'!$Q$2+H8</f>
        <v>20695.4394193307</v>
      </c>
      <c r="J8" s="3" t="n">
        <f aca="false">ROUND(I8,-2)</f>
        <v>20700</v>
      </c>
      <c r="K8" s="3" t="n">
        <f aca="false">K7+1000</f>
        <v>28000</v>
      </c>
    </row>
    <row r="9" customFormat="false" ht="12.8" hidden="false" customHeight="false" outlineLevel="0" collapsed="false">
      <c r="A9" s="3" t="n">
        <f aca="false">A8+1000</f>
        <v>29000</v>
      </c>
      <c r="B9" s="3" t="n">
        <f aca="false">('Direct Info &amp; Estimates'!$L$3-'Direct Info &amp; Estimates'!$L$2)/('Direct Info &amp; Estimates'!$G$3-'Direct Info &amp; Estimates'!$G$2)*(A9-'Direct Info &amp; Estimates'!$G$2)</f>
        <v>3378.15911542611</v>
      </c>
      <c r="C9" s="3" t="n">
        <f aca="false">'Direct Info &amp; Estimates'!$L$2+B9</f>
        <v>2881.15911542611</v>
      </c>
      <c r="D9" s="3" t="n">
        <f aca="false">ROUND(C9,-2)</f>
        <v>2900</v>
      </c>
      <c r="E9" s="3" t="n">
        <f aca="false">('Direct Info &amp; Estimates'!$M$3-'Direct Info &amp; Estimates'!$M$2)/('Direct Info &amp; Estimates'!$G$3-'Direct Info &amp; Estimates'!$G$2)*($A9-'Direct Info &amp; Estimates'!$G$2)</f>
        <v>3828.65287409462</v>
      </c>
      <c r="F9" s="3" t="n">
        <f aca="false">'Direct Info &amp; Estimates'!$M$2+E9</f>
        <v>5635.65287409462</v>
      </c>
      <c r="G9" s="3" t="n">
        <f aca="false">ROUND(F9,-2)</f>
        <v>5600</v>
      </c>
      <c r="H9" s="3" t="n">
        <f aca="false">('Direct Info &amp; Estimates'!$Q$3-'Direct Info &amp; Estimates'!$Q$2)/('Direct Info &amp; Estimates'!$G$3-'Direct Info &amp; Estimates'!$G$2)*($A9-'Direct Info &amp; Estimates'!$G$2)</f>
        <v>519.003982186647</v>
      </c>
      <c r="I9" s="3" t="n">
        <f aca="false">'Direct Info &amp; Estimates'!$Q$2+H9</f>
        <v>20768.9423200794</v>
      </c>
      <c r="J9" s="3" t="n">
        <f aca="false">ROUND(I9,-2)</f>
        <v>20800</v>
      </c>
      <c r="K9" s="3" t="n">
        <f aca="false">K8+1000</f>
        <v>29000</v>
      </c>
    </row>
    <row r="10" customFormat="false" ht="12.8" hidden="false" customHeight="false" outlineLevel="0" collapsed="false">
      <c r="A10" s="3" t="n">
        <f aca="false">A9+1000</f>
        <v>30000</v>
      </c>
      <c r="B10" s="3" t="n">
        <f aca="false">('Direct Info &amp; Estimates'!$L$3-'Direct Info &amp; Estimates'!$L$2)/('Direct Info &amp; Estimates'!$G$3-'Direct Info &amp; Estimates'!$G$2)*(A10-'Direct Info &amp; Estimates'!$G$2)</f>
        <v>3856.58414239482</v>
      </c>
      <c r="C10" s="3" t="n">
        <f aca="false">'Direct Info &amp; Estimates'!$L$2+B10</f>
        <v>3359.58414239482</v>
      </c>
      <c r="D10" s="3" t="n">
        <f aca="false">ROUND(C10,-2)</f>
        <v>3400</v>
      </c>
      <c r="E10" s="3" t="n">
        <f aca="false">('Direct Info &amp; Estimates'!$M$3-'Direct Info &amp; Estimates'!$M$2)/('Direct Info &amp; Estimates'!$G$3-'Direct Info &amp; Estimates'!$G$2)*($A10-'Direct Info &amp; Estimates'!$G$2)</f>
        <v>4370.87817845585</v>
      </c>
      <c r="F10" s="3" t="n">
        <f aca="false">'Direct Info &amp; Estimates'!$M$2+E10</f>
        <v>6177.87817845585</v>
      </c>
      <c r="G10" s="3" t="n">
        <f aca="false">ROUND(F10,-2)</f>
        <v>6200</v>
      </c>
      <c r="H10" s="3" t="n">
        <f aca="false">('Direct Info &amp; Estimates'!$Q$3-'Direct Info &amp; Estimates'!$Q$2)/('Direct Info &amp; Estimates'!$G$3-'Direct Info &amp; Estimates'!$G$2)*($A10-'Direct Info &amp; Estimates'!$G$2)</f>
        <v>592.506882935358</v>
      </c>
      <c r="I10" s="3" t="n">
        <f aca="false">'Direct Info &amp; Estimates'!$Q$2+H10</f>
        <v>20842.4452208281</v>
      </c>
      <c r="J10" s="3" t="n">
        <f aca="false">ROUND(I10,-2)</f>
        <v>20800</v>
      </c>
      <c r="K10" s="3" t="n">
        <f aca="false">K9+1000</f>
        <v>30000</v>
      </c>
    </row>
    <row r="11" customFormat="false" ht="12.8" hidden="false" customHeight="false" outlineLevel="0" collapsed="false">
      <c r="A11" s="3" t="n">
        <f aca="false">A10+1000</f>
        <v>31000</v>
      </c>
      <c r="B11" s="3" t="n">
        <f aca="false">('Direct Info &amp; Estimates'!$L$3-'Direct Info &amp; Estimates'!$L$2)/('Direct Info &amp; Estimates'!$G$3-'Direct Info &amp; Estimates'!$G$2)*(A11-'Direct Info &amp; Estimates'!$G$2)</f>
        <v>4335.00916936354</v>
      </c>
      <c r="C11" s="3" t="n">
        <f aca="false">'Direct Info &amp; Estimates'!$L$2+B11</f>
        <v>3838.00916936354</v>
      </c>
      <c r="D11" s="3" t="n">
        <f aca="false">ROUND(C11,-2)</f>
        <v>3800</v>
      </c>
      <c r="E11" s="3" t="n">
        <f aca="false">('Direct Info &amp; Estimates'!$M$3-'Direct Info &amp; Estimates'!$M$2)/('Direct Info &amp; Estimates'!$G$3-'Direct Info &amp; Estimates'!$G$2)*($A11-'Direct Info &amp; Estimates'!$G$2)</f>
        <v>4913.10348281708</v>
      </c>
      <c r="F11" s="3" t="n">
        <f aca="false">'Direct Info &amp; Estimates'!$M$2+E11</f>
        <v>6720.10348281708</v>
      </c>
      <c r="G11" s="3" t="n">
        <f aca="false">ROUND(F11,-2)</f>
        <v>6700</v>
      </c>
      <c r="H11" s="3" t="n">
        <f aca="false">('Direct Info &amp; Estimates'!$Q$3-'Direct Info &amp; Estimates'!$Q$2)/('Direct Info &amp; Estimates'!$G$3-'Direct Info &amp; Estimates'!$G$2)*($A11-'Direct Info &amp; Estimates'!$G$2)</f>
        <v>666.009783684069</v>
      </c>
      <c r="I11" s="3" t="n">
        <f aca="false">'Direct Info &amp; Estimates'!$Q$2+H11</f>
        <v>20915.9481215768</v>
      </c>
      <c r="J11" s="3" t="n">
        <f aca="false">ROUND(I11,-2)</f>
        <v>20900</v>
      </c>
      <c r="K11" s="3" t="n">
        <f aca="false">K10+1000</f>
        <v>31000</v>
      </c>
    </row>
    <row r="12" customFormat="false" ht="12.8" hidden="false" customHeight="false" outlineLevel="0" collapsed="false">
      <c r="A12" s="3" t="n">
        <f aca="false">A11+1000</f>
        <v>32000</v>
      </c>
      <c r="B12" s="3" t="n">
        <f aca="false">('Direct Info &amp; Estimates'!$L$3-'Direct Info &amp; Estimates'!$L$2)/('Direct Info &amp; Estimates'!$G$3-'Direct Info &amp; Estimates'!$G$2)*(A12-'Direct Info &amp; Estimates'!$G$2)</f>
        <v>4813.43419633226</v>
      </c>
      <c r="C12" s="3" t="n">
        <f aca="false">'Direct Info &amp; Estimates'!$L$2+B12</f>
        <v>4316.43419633225</v>
      </c>
      <c r="D12" s="3" t="n">
        <f aca="false">ROUND(C12,-2)</f>
        <v>4300</v>
      </c>
      <c r="E12" s="3" t="n">
        <f aca="false">('Direct Info &amp; Estimates'!$M$3-'Direct Info &amp; Estimates'!$M$2)/('Direct Info &amp; Estimates'!$G$3-'Direct Info &amp; Estimates'!$G$2)*($A12-'Direct Info &amp; Estimates'!$G$2)</f>
        <v>5455.3287871783</v>
      </c>
      <c r="F12" s="3" t="n">
        <f aca="false">'Direct Info &amp; Estimates'!$M$2+E12</f>
        <v>7262.3287871783</v>
      </c>
      <c r="G12" s="3" t="n">
        <f aca="false">ROUND(F12,-2)</f>
        <v>7300</v>
      </c>
      <c r="H12" s="3" t="n">
        <f aca="false">('Direct Info &amp; Estimates'!$Q$3-'Direct Info &amp; Estimates'!$Q$2)/('Direct Info &amp; Estimates'!$G$3-'Direct Info &amp; Estimates'!$G$2)*($A12-'Direct Info &amp; Estimates'!$G$2)</f>
        <v>739.512684432779</v>
      </c>
      <c r="I12" s="3" t="n">
        <f aca="false">'Direct Info &amp; Estimates'!$Q$2+H12</f>
        <v>20989.4510223255</v>
      </c>
      <c r="J12" s="3" t="n">
        <f aca="false">ROUND(I12,-2)</f>
        <v>21000</v>
      </c>
      <c r="K12" s="3" t="n">
        <f aca="false">K11+1000</f>
        <v>32000</v>
      </c>
    </row>
    <row r="13" customFormat="false" ht="12.8" hidden="false" customHeight="false" outlineLevel="0" collapsed="false">
      <c r="A13" s="3" t="n">
        <f aca="false">A12+1000</f>
        <v>33000</v>
      </c>
      <c r="B13" s="3" t="n">
        <f aca="false">('Direct Info &amp; Estimates'!$L$3-'Direct Info &amp; Estimates'!$L$2)/('Direct Info &amp; Estimates'!$G$3-'Direct Info &amp; Estimates'!$G$2)*(A13-'Direct Info &amp; Estimates'!$G$2)</f>
        <v>5291.85922330097</v>
      </c>
      <c r="C13" s="3" t="n">
        <f aca="false">'Direct Info &amp; Estimates'!$L$2+B13</f>
        <v>4794.85922330097</v>
      </c>
      <c r="D13" s="3" t="n">
        <f aca="false">ROUND(C13,-2)</f>
        <v>4800</v>
      </c>
      <c r="E13" s="3" t="n">
        <f aca="false">('Direct Info &amp; Estimates'!$M$3-'Direct Info &amp; Estimates'!$M$2)/('Direct Info &amp; Estimates'!$G$3-'Direct Info &amp; Estimates'!$G$2)*($A13-'Direct Info &amp; Estimates'!$G$2)</f>
        <v>5997.55409153953</v>
      </c>
      <c r="F13" s="3" t="n">
        <f aca="false">'Direct Info &amp; Estimates'!$M$2+E13</f>
        <v>7804.55409153953</v>
      </c>
      <c r="G13" s="3" t="n">
        <f aca="false">ROUND(F13,-2)</f>
        <v>7800</v>
      </c>
      <c r="H13" s="3" t="n">
        <f aca="false">('Direct Info &amp; Estimates'!$Q$3-'Direct Info &amp; Estimates'!$Q$2)/('Direct Info &amp; Estimates'!$G$3-'Direct Info &amp; Estimates'!$G$2)*($A13-'Direct Info &amp; Estimates'!$G$2)</f>
        <v>813.01558518149</v>
      </c>
      <c r="I13" s="3" t="n">
        <f aca="false">'Direct Info &amp; Estimates'!$Q$2+H13</f>
        <v>21062.9539230742</v>
      </c>
      <c r="J13" s="3" t="n">
        <f aca="false">ROUND(I13,-2)</f>
        <v>21100</v>
      </c>
      <c r="K13" s="3" t="n">
        <f aca="false">K12+1000</f>
        <v>33000</v>
      </c>
    </row>
    <row r="14" customFormat="false" ht="12.8" hidden="false" customHeight="false" outlineLevel="0" collapsed="false">
      <c r="A14" s="3" t="n">
        <f aca="false">A13+1000</f>
        <v>34000</v>
      </c>
      <c r="B14" s="3" t="n">
        <f aca="false">('Direct Info &amp; Estimates'!$L$3-'Direct Info &amp; Estimates'!$L$2)/('Direct Info &amp; Estimates'!$G$3-'Direct Info &amp; Estimates'!$G$2)*(A14-'Direct Info &amp; Estimates'!$G$2)</f>
        <v>5770.28425026969</v>
      </c>
      <c r="C14" s="3" t="n">
        <f aca="false">'Direct Info &amp; Estimates'!$L$2+B14</f>
        <v>5273.28425026969</v>
      </c>
      <c r="D14" s="3" t="n">
        <f aca="false">ROUND(C14,-3)</f>
        <v>5000</v>
      </c>
      <c r="E14" s="3" t="n">
        <f aca="false">('Direct Info &amp; Estimates'!$M$3-'Direct Info &amp; Estimates'!$M$2)/('Direct Info &amp; Estimates'!$G$3-'Direct Info &amp; Estimates'!$G$2)*($A14-'Direct Info &amp; Estimates'!$G$2)</f>
        <v>6539.77939590076</v>
      </c>
      <c r="F14" s="3" t="n">
        <f aca="false">'Direct Info &amp; Estimates'!$M$2+E14</f>
        <v>8346.77939590076</v>
      </c>
      <c r="G14" s="3" t="n">
        <f aca="false">ROUND(F14,-3)</f>
        <v>8000</v>
      </c>
      <c r="H14" s="3" t="n">
        <f aca="false">('Direct Info &amp; Estimates'!$Q$3-'Direct Info &amp; Estimates'!$Q$2)/('Direct Info &amp; Estimates'!$G$3-'Direct Info &amp; Estimates'!$G$2)*($A14-'Direct Info &amp; Estimates'!$G$2)</f>
        <v>886.518485930201</v>
      </c>
      <c r="I14" s="3" t="n">
        <f aca="false">'Direct Info &amp; Estimates'!$Q$2+H14</f>
        <v>21136.4568238229</v>
      </c>
      <c r="J14" s="3" t="n">
        <f aca="false">ROUND(I14,-3)</f>
        <v>21000</v>
      </c>
      <c r="K14" s="3" t="n">
        <f aca="false">K13+1000</f>
        <v>34000</v>
      </c>
    </row>
    <row r="15" customFormat="false" ht="12.8" hidden="false" customHeight="false" outlineLevel="0" collapsed="false">
      <c r="A15" s="3" t="n">
        <f aca="false">A14+1000</f>
        <v>35000</v>
      </c>
      <c r="B15" s="3" t="n">
        <f aca="false">('Direct Info &amp; Estimates'!$L$3-'Direct Info &amp; Estimates'!$L$2)/('Direct Info &amp; Estimates'!$G$3-'Direct Info &amp; Estimates'!$G$2)*(A15-'Direct Info &amp; Estimates'!$G$2)</f>
        <v>6248.7092772384</v>
      </c>
      <c r="C15" s="3" t="n">
        <f aca="false">'Direct Info &amp; Estimates'!$L$2+B15</f>
        <v>5751.7092772384</v>
      </c>
      <c r="D15" s="3" t="n">
        <f aca="false">ROUND(C15,-3)</f>
        <v>6000</v>
      </c>
      <c r="E15" s="3" t="n">
        <f aca="false">('Direct Info &amp; Estimates'!$M$3-'Direct Info &amp; Estimates'!$M$2)/('Direct Info &amp; Estimates'!$G$3-'Direct Info &amp; Estimates'!$G$2)*($A15-'Direct Info &amp; Estimates'!$G$2)</f>
        <v>7082.00470026198</v>
      </c>
      <c r="F15" s="3" t="n">
        <f aca="false">'Direct Info &amp; Estimates'!$M$2+E15</f>
        <v>8889.00470026198</v>
      </c>
      <c r="G15" s="3" t="n">
        <f aca="false">ROUND(F15,-3)</f>
        <v>9000</v>
      </c>
      <c r="H15" s="3" t="n">
        <f aca="false">('Direct Info &amp; Estimates'!$Q$3-'Direct Info &amp; Estimates'!$Q$2)/('Direct Info &amp; Estimates'!$G$3-'Direct Info &amp; Estimates'!$G$2)*($A15-'Direct Info &amp; Estimates'!$G$2)</f>
        <v>960.021386678912</v>
      </c>
      <c r="I15" s="3" t="n">
        <f aca="false">'Direct Info &amp; Estimates'!$Q$2+H15</f>
        <v>21209.9597245716</v>
      </c>
      <c r="J15" s="3" t="n">
        <f aca="false">ROUND(I15,-3)</f>
        <v>21000</v>
      </c>
      <c r="K15" s="3" t="n">
        <f aca="false">K14+1000</f>
        <v>35000</v>
      </c>
    </row>
    <row r="16" customFormat="false" ht="12.8" hidden="false" customHeight="false" outlineLevel="0" collapsed="false">
      <c r="A16" s="3" t="n">
        <f aca="false">A15+1000</f>
        <v>36000</v>
      </c>
      <c r="B16" s="3" t="n">
        <f aca="false">('Direct Info &amp; Estimates'!$L$3-'Direct Info &amp; Estimates'!$L$2)/('Direct Info &amp; Estimates'!$G$3-'Direct Info &amp; Estimates'!$G$2)*(A16-'Direct Info &amp; Estimates'!$G$2)</f>
        <v>6727.13430420712</v>
      </c>
      <c r="C16" s="3" t="n">
        <f aca="false">'Direct Info &amp; Estimates'!$L$2+B16</f>
        <v>6230.13430420712</v>
      </c>
      <c r="D16" s="3" t="n">
        <f aca="false">ROUND(C16,-3)</f>
        <v>6000</v>
      </c>
      <c r="E16" s="3" t="n">
        <f aca="false">('Direct Info &amp; Estimates'!$M$3-'Direct Info &amp; Estimates'!$M$2)/('Direct Info &amp; Estimates'!$G$3-'Direct Info &amp; Estimates'!$G$2)*($A16-'Direct Info &amp; Estimates'!$G$2)</f>
        <v>7624.23000462321</v>
      </c>
      <c r="F16" s="3" t="n">
        <f aca="false">'Direct Info &amp; Estimates'!$M$2+E16</f>
        <v>9431.23000462321</v>
      </c>
      <c r="G16" s="3" t="n">
        <f aca="false">ROUND(F16,-3)</f>
        <v>9000</v>
      </c>
      <c r="H16" s="3" t="n">
        <f aca="false">('Direct Info &amp; Estimates'!$Q$3-'Direct Info &amp; Estimates'!$Q$2)/('Direct Info &amp; Estimates'!$G$3-'Direct Info &amp; Estimates'!$G$2)*($A16-'Direct Info &amp; Estimates'!$G$2)</f>
        <v>1033.52428742762</v>
      </c>
      <c r="I16" s="3" t="n">
        <f aca="false">'Direct Info &amp; Estimates'!$Q$2+H16</f>
        <v>21283.4626253204</v>
      </c>
      <c r="J16" s="3" t="n">
        <f aca="false">ROUND(I16,-3)</f>
        <v>21000</v>
      </c>
      <c r="K16" s="3" t="n">
        <f aca="false">K15+1000</f>
        <v>36000</v>
      </c>
    </row>
    <row r="17" customFormat="false" ht="12.8" hidden="false" customHeight="false" outlineLevel="0" collapsed="false">
      <c r="A17" s="3" t="n">
        <f aca="false">A16+1000</f>
        <v>37000</v>
      </c>
      <c r="B17" s="3" t="n">
        <f aca="false">('Direct Info &amp; Estimates'!$L$3-'Direct Info &amp; Estimates'!$L$2)/('Direct Info &amp; Estimates'!$G$3-'Direct Info &amp; Estimates'!$G$2)*(A17-'Direct Info &amp; Estimates'!$G$2)</f>
        <v>7205.55933117584</v>
      </c>
      <c r="C17" s="3" t="n">
        <f aca="false">'Direct Info &amp; Estimates'!$L$2+B17</f>
        <v>6708.55933117584</v>
      </c>
      <c r="D17" s="3" t="n">
        <f aca="false">ROUND(C17,-3)</f>
        <v>7000</v>
      </c>
      <c r="E17" s="3" t="n">
        <f aca="false">('Direct Info &amp; Estimates'!$M$3-'Direct Info &amp; Estimates'!$M$2)/('Direct Info &amp; Estimates'!$G$3-'Direct Info &amp; Estimates'!$G$2)*($A17-'Direct Info &amp; Estimates'!$G$2)</f>
        <v>8166.45530898444</v>
      </c>
      <c r="F17" s="3" t="n">
        <f aca="false">'Direct Info &amp; Estimates'!$M$2+E17</f>
        <v>9973.45530898444</v>
      </c>
      <c r="G17" s="3" t="n">
        <f aca="false">ROUND(F17,-3)</f>
        <v>10000</v>
      </c>
      <c r="H17" s="3" t="n">
        <f aca="false">('Direct Info &amp; Estimates'!$Q$3-'Direct Info &amp; Estimates'!$Q$2)/('Direct Info &amp; Estimates'!$G$3-'Direct Info &amp; Estimates'!$G$2)*($A17-'Direct Info &amp; Estimates'!$G$2)</f>
        <v>1107.02718817633</v>
      </c>
      <c r="I17" s="3" t="n">
        <f aca="false">'Direct Info &amp; Estimates'!$Q$2+H17</f>
        <v>21356.9655260691</v>
      </c>
      <c r="J17" s="3" t="n">
        <f aca="false">ROUND(I17,-3)</f>
        <v>21000</v>
      </c>
      <c r="K17" s="3" t="n">
        <f aca="false">K16+1000</f>
        <v>37000</v>
      </c>
    </row>
    <row r="18" customFormat="false" ht="12.8" hidden="false" customHeight="false" outlineLevel="0" collapsed="false">
      <c r="A18" s="3" t="n">
        <f aca="false">A17+1000</f>
        <v>38000</v>
      </c>
      <c r="B18" s="3" t="n">
        <f aca="false">('Direct Info &amp; Estimates'!$L$3-'Direct Info &amp; Estimates'!$L$2)/('Direct Info &amp; Estimates'!$G$3-'Direct Info &amp; Estimates'!$G$2)*(A18-'Direct Info &amp; Estimates'!$G$2)</f>
        <v>7683.98435814455</v>
      </c>
      <c r="C18" s="3" t="n">
        <f aca="false">'Direct Info &amp; Estimates'!$L$2+B18</f>
        <v>7186.98435814455</v>
      </c>
      <c r="D18" s="3" t="n">
        <f aca="false">ROUND(C18,-3)</f>
        <v>7000</v>
      </c>
      <c r="E18" s="3" t="n">
        <f aca="false">('Direct Info &amp; Estimates'!$M$3-'Direct Info &amp; Estimates'!$M$2)/('Direct Info &amp; Estimates'!$G$3-'Direct Info &amp; Estimates'!$G$2)*($A18-'Direct Info &amp; Estimates'!$G$2)</f>
        <v>8708.68061334566</v>
      </c>
      <c r="F18" s="3" t="n">
        <f aca="false">'Direct Info &amp; Estimates'!$M$2+E18</f>
        <v>10515.6806133457</v>
      </c>
      <c r="G18" s="3" t="n">
        <f aca="false">ROUND(F18,-3)</f>
        <v>11000</v>
      </c>
      <c r="H18" s="3" t="n">
        <f aca="false">('Direct Info &amp; Estimates'!$Q$3-'Direct Info &amp; Estimates'!$Q$2)/('Direct Info &amp; Estimates'!$G$3-'Direct Info &amp; Estimates'!$G$2)*($A18-'Direct Info &amp; Estimates'!$G$2)</f>
        <v>1180.53008892504</v>
      </c>
      <c r="I18" s="3" t="n">
        <f aca="false">'Direct Info &amp; Estimates'!$Q$2+H18</f>
        <v>21430.4684268178</v>
      </c>
      <c r="J18" s="3" t="n">
        <f aca="false">ROUND(I18,-3)</f>
        <v>21000</v>
      </c>
      <c r="K18" s="3" t="n">
        <f aca="false">K17+1000</f>
        <v>38000</v>
      </c>
    </row>
    <row r="19" customFormat="false" ht="12.8" hidden="false" customHeight="false" outlineLevel="0" collapsed="false">
      <c r="A19" s="3" t="n">
        <f aca="false">A18+1000</f>
        <v>39000</v>
      </c>
      <c r="B19" s="3" t="n">
        <f aca="false">('Direct Info &amp; Estimates'!$L$3-'Direct Info &amp; Estimates'!$L$2)/('Direct Info &amp; Estimates'!$G$3-'Direct Info &amp; Estimates'!$G$2)*(A19-'Direct Info &amp; Estimates'!$G$2)</f>
        <v>8162.40938511327</v>
      </c>
      <c r="C19" s="3" t="n">
        <f aca="false">'Direct Info &amp; Estimates'!$L$2+B19</f>
        <v>7665.40938511327</v>
      </c>
      <c r="D19" s="3" t="n">
        <f aca="false">ROUND(C19,-3)</f>
        <v>8000</v>
      </c>
      <c r="E19" s="3" t="n">
        <f aca="false">('Direct Info &amp; Estimates'!$M$3-'Direct Info &amp; Estimates'!$M$2)/('Direct Info &amp; Estimates'!$G$3-'Direct Info &amp; Estimates'!$G$2)*($A19-'Direct Info &amp; Estimates'!$G$2)</f>
        <v>9250.90591770689</v>
      </c>
      <c r="F19" s="3" t="n">
        <f aca="false">'Direct Info &amp; Estimates'!$M$2+E19</f>
        <v>11057.9059177069</v>
      </c>
      <c r="G19" s="3" t="n">
        <f aca="false">ROUND(F19,-3)</f>
        <v>11000</v>
      </c>
      <c r="H19" s="3" t="n">
        <f aca="false">('Direct Info &amp; Estimates'!$Q$3-'Direct Info &amp; Estimates'!$Q$2)/('Direct Info &amp; Estimates'!$G$3-'Direct Info &amp; Estimates'!$G$2)*($A19-'Direct Info &amp; Estimates'!$G$2)</f>
        <v>1254.03298967376</v>
      </c>
      <c r="I19" s="3" t="n">
        <f aca="false">'Direct Info &amp; Estimates'!$Q$2+H19</f>
        <v>21503.9713275665</v>
      </c>
      <c r="J19" s="3" t="n">
        <f aca="false">ROUND(I19,-3)</f>
        <v>22000</v>
      </c>
      <c r="K19" s="3" t="n">
        <f aca="false">K18+1000</f>
        <v>39000</v>
      </c>
    </row>
    <row r="20" customFormat="false" ht="12.8" hidden="false" customHeight="false" outlineLevel="0" collapsed="false">
      <c r="A20" s="3" t="n">
        <f aca="false">A19+1000</f>
        <v>40000</v>
      </c>
      <c r="B20" s="3" t="n">
        <f aca="false">('Direct Info &amp; Estimates'!$L$3-'Direct Info &amp; Estimates'!$L$2)/('Direct Info &amp; Estimates'!$G$3-'Direct Info &amp; Estimates'!$G$2)*(A20-'Direct Info &amp; Estimates'!$G$2)</f>
        <v>8640.83441208199</v>
      </c>
      <c r="C20" s="3" t="n">
        <f aca="false">'Direct Info &amp; Estimates'!$L$2+B20</f>
        <v>8143.83441208199</v>
      </c>
      <c r="D20" s="3" t="n">
        <f aca="false">ROUND(C20,-3)</f>
        <v>8000</v>
      </c>
      <c r="E20" s="3" t="n">
        <f aca="false">('Direct Info &amp; Estimates'!$M$3-'Direct Info &amp; Estimates'!$M$2)/('Direct Info &amp; Estimates'!$G$3-'Direct Info &amp; Estimates'!$G$2)*($A20-'Direct Info &amp; Estimates'!$G$2)</f>
        <v>9793.13122206812</v>
      </c>
      <c r="F20" s="3" t="n">
        <f aca="false">'Direct Info &amp; Estimates'!$M$2+E20</f>
        <v>11600.1312220681</v>
      </c>
      <c r="G20" s="3" t="n">
        <f aca="false">ROUND(F20,-3)</f>
        <v>12000</v>
      </c>
      <c r="H20" s="3" t="n">
        <f aca="false">('Direct Info &amp; Estimates'!$Q$3-'Direct Info &amp; Estimates'!$Q$2)/('Direct Info &amp; Estimates'!$G$3-'Direct Info &amp; Estimates'!$G$2)*($A20-'Direct Info &amp; Estimates'!$G$2)</f>
        <v>1327.53589042247</v>
      </c>
      <c r="I20" s="3" t="n">
        <f aca="false">'Direct Info &amp; Estimates'!$Q$2+H20</f>
        <v>21577.4742283152</v>
      </c>
      <c r="J20" s="3" t="n">
        <f aca="false">ROUND(I20,-3)</f>
        <v>22000</v>
      </c>
      <c r="K20" s="3" t="n">
        <f aca="false">K19+1000</f>
        <v>40000</v>
      </c>
    </row>
    <row r="21" customFormat="false" ht="12.8" hidden="false" customHeight="false" outlineLevel="0" collapsed="false">
      <c r="A21" s="3" t="n">
        <f aca="false">A20+1000</f>
        <v>41000</v>
      </c>
      <c r="B21" s="3" t="n">
        <f aca="false">('Direct Info &amp; Estimates'!$L$3-'Direct Info &amp; Estimates'!$L$2)/('Direct Info &amp; Estimates'!$G$3-'Direct Info &amp; Estimates'!$G$2)*(A21-'Direct Info &amp; Estimates'!$G$2)</f>
        <v>9119.2594390507</v>
      </c>
      <c r="C21" s="3" t="n">
        <f aca="false">'Direct Info &amp; Estimates'!$L$2+B21</f>
        <v>8622.2594390507</v>
      </c>
      <c r="D21" s="3" t="n">
        <f aca="false">ROUND(C21,-3)</f>
        <v>9000</v>
      </c>
      <c r="E21" s="3" t="n">
        <f aca="false">('Direct Info &amp; Estimates'!$M$3-'Direct Info &amp; Estimates'!$M$2)/('Direct Info &amp; Estimates'!$G$3-'Direct Info &amp; Estimates'!$G$2)*($A21-'Direct Info &amp; Estimates'!$G$2)</f>
        <v>10335.3565264293</v>
      </c>
      <c r="F21" s="3" t="n">
        <f aca="false">'Direct Info &amp; Estimates'!$M$2+E21</f>
        <v>12142.3565264293</v>
      </c>
      <c r="G21" s="3" t="n">
        <f aca="false">ROUND(F21,-3)</f>
        <v>12000</v>
      </c>
      <c r="H21" s="3" t="n">
        <f aca="false">('Direct Info &amp; Estimates'!$Q$3-'Direct Info &amp; Estimates'!$Q$2)/('Direct Info &amp; Estimates'!$G$3-'Direct Info &amp; Estimates'!$G$2)*($A21-'Direct Info &amp; Estimates'!$G$2)</f>
        <v>1401.03879117118</v>
      </c>
      <c r="I21" s="3" t="n">
        <f aca="false">'Direct Info &amp; Estimates'!$Q$2+H21</f>
        <v>21650.9771290639</v>
      </c>
      <c r="J21" s="3" t="n">
        <f aca="false">ROUND(I21,-3)</f>
        <v>22000</v>
      </c>
      <c r="K21" s="3" t="n">
        <f aca="false">K20+1000</f>
        <v>41000</v>
      </c>
    </row>
    <row r="22" customFormat="false" ht="12.8" hidden="false" customHeight="false" outlineLevel="0" collapsed="false">
      <c r="A22" s="3" t="n">
        <f aca="false">A21+1000</f>
        <v>42000</v>
      </c>
      <c r="B22" s="3" t="n">
        <f aca="false">('Direct Info &amp; Estimates'!$L$3-'Direct Info &amp; Estimates'!$L$2)/('Direct Info &amp; Estimates'!$G$3-'Direct Info &amp; Estimates'!$G$2)*(A22-'Direct Info &amp; Estimates'!$G$2)</f>
        <v>9597.68446601942</v>
      </c>
      <c r="C22" s="3" t="n">
        <f aca="false">'Direct Info &amp; Estimates'!$L$2+B22</f>
        <v>9100.68446601942</v>
      </c>
      <c r="D22" s="3" t="n">
        <f aca="false">ROUND(C22,-3)</f>
        <v>9000</v>
      </c>
      <c r="E22" s="3" t="n">
        <f aca="false">('Direct Info &amp; Estimates'!$M$3-'Direct Info &amp; Estimates'!$M$2)/('Direct Info &amp; Estimates'!$G$3-'Direct Info &amp; Estimates'!$G$2)*($A22-'Direct Info &amp; Estimates'!$G$2)</f>
        <v>10877.5818307906</v>
      </c>
      <c r="F22" s="3" t="n">
        <f aca="false">'Direct Info &amp; Estimates'!$M$2+E22</f>
        <v>12684.5818307906</v>
      </c>
      <c r="G22" s="3" t="n">
        <f aca="false">ROUND(F22,-3)</f>
        <v>13000</v>
      </c>
      <c r="H22" s="3" t="n">
        <f aca="false">('Direct Info &amp; Estimates'!$Q$3-'Direct Info &amp; Estimates'!$Q$2)/('Direct Info &amp; Estimates'!$G$3-'Direct Info &amp; Estimates'!$G$2)*($A22-'Direct Info &amp; Estimates'!$G$2)</f>
        <v>1474.54169191989</v>
      </c>
      <c r="I22" s="3" t="n">
        <f aca="false">'Direct Info &amp; Estimates'!$Q$2+H22</f>
        <v>21724.4800298126</v>
      </c>
      <c r="J22" s="3" t="n">
        <f aca="false">ROUND(I22,-3)</f>
        <v>22000</v>
      </c>
      <c r="K22" s="3" t="n">
        <f aca="false">K21+1000</f>
        <v>42000</v>
      </c>
    </row>
    <row r="23" customFormat="false" ht="12.8" hidden="false" customHeight="false" outlineLevel="0" collapsed="false">
      <c r="A23" s="3" t="n">
        <f aca="false">A22+1000</f>
        <v>43000</v>
      </c>
      <c r="B23" s="3" t="n">
        <f aca="false">('Direct Info &amp; Estimates'!$L$3-'Direct Info &amp; Estimates'!$L$2)/('Direct Info &amp; Estimates'!$G$3-'Direct Info &amp; Estimates'!$G$2)*(A23-'Direct Info &amp; Estimates'!$G$2)</f>
        <v>10076.1094929881</v>
      </c>
      <c r="C23" s="3" t="n">
        <f aca="false">'Direct Info &amp; Estimates'!$L$2+B23</f>
        <v>9579.10949298813</v>
      </c>
      <c r="D23" s="3" t="n">
        <f aca="false">ROUND(C23,-3)</f>
        <v>10000</v>
      </c>
      <c r="E23" s="3" t="n">
        <f aca="false">('Direct Info &amp; Estimates'!$M$3-'Direct Info &amp; Estimates'!$M$2)/('Direct Info &amp; Estimates'!$G$3-'Direct Info &amp; Estimates'!$G$2)*($A23-'Direct Info &amp; Estimates'!$G$2)</f>
        <v>11419.8071351518</v>
      </c>
      <c r="F23" s="3" t="n">
        <f aca="false">'Direct Info &amp; Estimates'!$M$2+E23</f>
        <v>13226.8071351518</v>
      </c>
      <c r="G23" s="3" t="n">
        <f aca="false">ROUND(F23,-3)</f>
        <v>13000</v>
      </c>
      <c r="H23" s="3" t="n">
        <f aca="false">('Direct Info &amp; Estimates'!$Q$3-'Direct Info &amp; Estimates'!$Q$2)/('Direct Info &amp; Estimates'!$G$3-'Direct Info &amp; Estimates'!$G$2)*($A23-'Direct Info &amp; Estimates'!$G$2)</f>
        <v>1548.0445926686</v>
      </c>
      <c r="I23" s="3" t="n">
        <f aca="false">'Direct Info &amp; Estimates'!$Q$2+H23</f>
        <v>21797.9829305613</v>
      </c>
      <c r="J23" s="3" t="n">
        <f aca="false">ROUND(I23,-3)</f>
        <v>22000</v>
      </c>
      <c r="K23" s="3" t="n">
        <f aca="false">K22+1000</f>
        <v>43000</v>
      </c>
    </row>
    <row r="24" customFormat="false" ht="12.8" hidden="false" customHeight="false" outlineLevel="0" collapsed="false">
      <c r="A24" s="3" t="n">
        <f aca="false">A23+1000</f>
        <v>44000</v>
      </c>
      <c r="B24" s="3" t="n">
        <f aca="false">('Direct Info &amp; Estimates'!$L$3-'Direct Info &amp; Estimates'!$L$2)/('Direct Info &amp; Estimates'!$G$3-'Direct Info &amp; Estimates'!$G$2)*(A24-'Direct Info &amp; Estimates'!$G$2)</f>
        <v>10554.5345199569</v>
      </c>
      <c r="C24" s="3" t="n">
        <f aca="false">'Direct Info &amp; Estimates'!$L$2+B24</f>
        <v>10057.5345199569</v>
      </c>
      <c r="D24" s="3" t="n">
        <f aca="false">ROUND(C24,-3)</f>
        <v>10000</v>
      </c>
      <c r="E24" s="3" t="n">
        <f aca="false">('Direct Info &amp; Estimates'!$M$3-'Direct Info &amp; Estimates'!$M$2)/('Direct Info &amp; Estimates'!$G$3-'Direct Info &amp; Estimates'!$G$2)*($A24-'Direct Info &amp; Estimates'!$G$2)</f>
        <v>11962.032439513</v>
      </c>
      <c r="F24" s="3" t="n">
        <f aca="false">'Direct Info &amp; Estimates'!$M$2+E24</f>
        <v>13769.032439513</v>
      </c>
      <c r="G24" s="3" t="n">
        <f aca="false">ROUND(F24,-3)</f>
        <v>14000</v>
      </c>
      <c r="H24" s="3" t="n">
        <f aca="false">('Direct Info &amp; Estimates'!$Q$3-'Direct Info &amp; Estimates'!$Q$2)/('Direct Info &amp; Estimates'!$G$3-'Direct Info &amp; Estimates'!$G$2)*($A24-'Direct Info &amp; Estimates'!$G$2)</f>
        <v>1621.54749341731</v>
      </c>
      <c r="I24" s="3" t="n">
        <f aca="false">'Direct Info &amp; Estimates'!$Q$2+H24</f>
        <v>21871.48583131</v>
      </c>
      <c r="J24" s="3" t="n">
        <f aca="false">ROUND(I24,-3)</f>
        <v>22000</v>
      </c>
      <c r="K24" s="3" t="n">
        <f aca="false">K23+1000</f>
        <v>44000</v>
      </c>
    </row>
    <row r="25" customFormat="false" ht="12.8" hidden="false" customHeight="false" outlineLevel="0" collapsed="false">
      <c r="A25" s="3" t="n">
        <f aca="false">A24+1000</f>
        <v>45000</v>
      </c>
      <c r="B25" s="3" t="n">
        <f aca="false">('Direct Info &amp; Estimates'!$L$3-'Direct Info &amp; Estimates'!$L$2)/('Direct Info &amp; Estimates'!$G$3-'Direct Info &amp; Estimates'!$G$2)*(A25-'Direct Info &amp; Estimates'!$G$2)</f>
        <v>11032.9595469256</v>
      </c>
      <c r="C25" s="3" t="n">
        <f aca="false">'Direct Info &amp; Estimates'!$L$2+B25</f>
        <v>10535.9595469256</v>
      </c>
      <c r="D25" s="3" t="n">
        <f aca="false">ROUND(C25,-3)</f>
        <v>11000</v>
      </c>
      <c r="E25" s="3" t="n">
        <f aca="false">('Direct Info &amp; Estimates'!$M$3-'Direct Info &amp; Estimates'!$M$2)/('Direct Info &amp; Estimates'!$G$3-'Direct Info &amp; Estimates'!$G$2)*($A25-'Direct Info &amp; Estimates'!$G$2)</f>
        <v>12504.2577438743</v>
      </c>
      <c r="F25" s="3" t="n">
        <f aca="false">'Direct Info &amp; Estimates'!$M$2+E25</f>
        <v>14311.2577438743</v>
      </c>
      <c r="G25" s="3" t="n">
        <f aca="false">ROUND(F25,-3)</f>
        <v>14000</v>
      </c>
      <c r="H25" s="3" t="n">
        <f aca="false">('Direct Info &amp; Estimates'!$Q$3-'Direct Info &amp; Estimates'!$Q$2)/('Direct Info &amp; Estimates'!$G$3-'Direct Info &amp; Estimates'!$G$2)*($A25-'Direct Info &amp; Estimates'!$G$2)</f>
        <v>1695.05039416602</v>
      </c>
      <c r="I25" s="3" t="n">
        <f aca="false">'Direct Info &amp; Estimates'!$Q$2+H25</f>
        <v>21944.9887320587</v>
      </c>
      <c r="J25" s="3" t="n">
        <f aca="false">ROUND(I25,-3)</f>
        <v>22000</v>
      </c>
      <c r="K25" s="3" t="n">
        <f aca="false">K24+1000</f>
        <v>45000</v>
      </c>
    </row>
    <row r="26" customFormat="false" ht="12.8" hidden="false" customHeight="false" outlineLevel="0" collapsed="false">
      <c r="A26" s="3" t="n">
        <f aca="false">A25+1000</f>
        <v>46000</v>
      </c>
      <c r="B26" s="3" t="n">
        <f aca="false">('Direct Info &amp; Estimates'!$L$3-'Direct Info &amp; Estimates'!$L$2)/('Direct Info &amp; Estimates'!$G$3-'Direct Info &amp; Estimates'!$G$2)*(A26-'Direct Info &amp; Estimates'!$G$2)</f>
        <v>11511.3845738943</v>
      </c>
      <c r="C26" s="3" t="n">
        <f aca="false">'Direct Info &amp; Estimates'!$L$2+B26</f>
        <v>11014.3845738943</v>
      </c>
      <c r="D26" s="3" t="n">
        <f aca="false">ROUND(C26,-3)</f>
        <v>11000</v>
      </c>
      <c r="E26" s="3" t="n">
        <f aca="false">('Direct Info &amp; Estimates'!$M$3-'Direct Info &amp; Estimates'!$M$2)/('Direct Info &amp; Estimates'!$G$3-'Direct Info &amp; Estimates'!$G$2)*($A26-'Direct Info &amp; Estimates'!$G$2)</f>
        <v>13046.4830482355</v>
      </c>
      <c r="F26" s="3" t="n">
        <f aca="false">'Direct Info &amp; Estimates'!$M$2+E26</f>
        <v>14853.4830482355</v>
      </c>
      <c r="G26" s="3" t="n">
        <f aca="false">ROUND(F26,-3)</f>
        <v>15000</v>
      </c>
      <c r="H26" s="3" t="n">
        <f aca="false">('Direct Info &amp; Estimates'!$Q$3-'Direct Info &amp; Estimates'!$Q$2)/('Direct Info &amp; Estimates'!$G$3-'Direct Info &amp; Estimates'!$G$2)*($A26-'Direct Info &amp; Estimates'!$G$2)</f>
        <v>1768.55329491473</v>
      </c>
      <c r="I26" s="3" t="n">
        <f aca="false">'Direct Info &amp; Estimates'!$Q$2+H26</f>
        <v>22018.4916328075</v>
      </c>
      <c r="J26" s="3" t="n">
        <f aca="false">ROUND(I26,-3)</f>
        <v>22000</v>
      </c>
      <c r="K26" s="3" t="n">
        <f aca="false">K25+1000</f>
        <v>46000</v>
      </c>
    </row>
    <row r="27" customFormat="false" ht="12.8" hidden="false" customHeight="false" outlineLevel="0" collapsed="false">
      <c r="A27" s="3" t="n">
        <f aca="false">A26+1000</f>
        <v>47000</v>
      </c>
      <c r="B27" s="3" t="n">
        <f aca="false">('Direct Info &amp; Estimates'!$L$3-'Direct Info &amp; Estimates'!$L$2)/('Direct Info &amp; Estimates'!$G$3-'Direct Info &amp; Estimates'!$G$2)*(A27-'Direct Info &amp; Estimates'!$G$2)</f>
        <v>11989.809600863</v>
      </c>
      <c r="C27" s="3" t="n">
        <f aca="false">'Direct Info &amp; Estimates'!$L$2+B27</f>
        <v>11492.809600863</v>
      </c>
      <c r="D27" s="3" t="n">
        <f aca="false">ROUND(C27,-3)</f>
        <v>11000</v>
      </c>
      <c r="E27" s="3" t="n">
        <f aca="false">('Direct Info &amp; Estimates'!$M$3-'Direct Info &amp; Estimates'!$M$2)/('Direct Info &amp; Estimates'!$G$3-'Direct Info &amp; Estimates'!$G$2)*($A27-'Direct Info &amp; Estimates'!$G$2)</f>
        <v>13588.7083525967</v>
      </c>
      <c r="F27" s="3" t="n">
        <f aca="false">'Direct Info &amp; Estimates'!$M$2+E27</f>
        <v>15395.7083525967</v>
      </c>
      <c r="G27" s="3" t="n">
        <f aca="false">ROUND(F27,-3)</f>
        <v>15000</v>
      </c>
      <c r="H27" s="3" t="n">
        <f aca="false">('Direct Info &amp; Estimates'!$Q$3-'Direct Info &amp; Estimates'!$Q$2)/('Direct Info &amp; Estimates'!$G$3-'Direct Info &amp; Estimates'!$G$2)*($A27-'Direct Info &amp; Estimates'!$G$2)</f>
        <v>1842.05619566344</v>
      </c>
      <c r="I27" s="3" t="n">
        <f aca="false">'Direct Info &amp; Estimates'!$Q$2+H27</f>
        <v>22091.9945335562</v>
      </c>
      <c r="J27" s="3" t="n">
        <f aca="false">ROUND(I27,-3)</f>
        <v>22000</v>
      </c>
      <c r="K27" s="3" t="n">
        <f aca="false">K26+1000</f>
        <v>47000</v>
      </c>
    </row>
    <row r="28" customFormat="false" ht="12.8" hidden="false" customHeight="false" outlineLevel="0" collapsed="false">
      <c r="A28" s="3" t="n">
        <f aca="false">A27+1000</f>
        <v>48000</v>
      </c>
      <c r="B28" s="3" t="n">
        <f aca="false">('Direct Info &amp; Estimates'!$L$4-'Direct Info &amp; Estimates'!$L$3)/('Direct Info &amp; Estimates'!$G$4-'Direct Info &amp; Estimates'!$G$3)*(A28-'Direct Info &amp; Estimates'!$G$3)</f>
        <v>28.3893408997675</v>
      </c>
      <c r="C28" s="3" t="n">
        <f aca="false">'Direct Info &amp; Estimates'!$L$3+B28</f>
        <v>11949.3893408998</v>
      </c>
      <c r="D28" s="3" t="n">
        <f aca="false">ROUND(C28,-3)</f>
        <v>12000</v>
      </c>
      <c r="E28" s="3" t="n">
        <f aca="false">('Direct Info &amp; Estimates'!$M$4-'Direct Info &amp; Estimates'!$M$3)/('Direct Info &amp; Estimates'!$G$4-'Direct Info &amp; Estimates'!$G$3)*($A28-'Direct Info &amp; Estimates'!$G$3)</f>
        <v>34.5489197319841</v>
      </c>
      <c r="F28" s="3" t="n">
        <f aca="false">'Direct Info &amp; Estimates'!$M$3+E28</f>
        <v>15915.548919732</v>
      </c>
      <c r="G28" s="3" t="n">
        <f aca="false">ROUND(F28,-3)</f>
        <v>16000</v>
      </c>
      <c r="H28" s="3" t="n">
        <f aca="false">('Direct Info &amp; Estimates'!$Q$4-'Direct Info &amp; Estimates'!$Q$3)/('Direct Info &amp; Estimates'!$G$4-'Direct Info &amp; Estimates'!$G$3)*($A28-'Direct Info &amp; Estimates'!$G$3)</f>
        <v>5.78177325860017</v>
      </c>
      <c r="I28" s="3" t="n">
        <f aca="false">'Direct Info &amp; Estimates'!$Q$3+H28</f>
        <v>22163.5614029849</v>
      </c>
      <c r="J28" s="3" t="n">
        <f aca="false">ROUND(I28,-3)</f>
        <v>22000</v>
      </c>
      <c r="K28" s="3" t="n">
        <f aca="false">K27+1000</f>
        <v>48000</v>
      </c>
    </row>
    <row r="29" customFormat="false" ht="12.8" hidden="false" customHeight="false" outlineLevel="0" collapsed="false">
      <c r="A29" s="3" t="n">
        <f aca="false">A28+1000</f>
        <v>49000</v>
      </c>
      <c r="B29" s="3" t="n">
        <f aca="false">('Direct Info &amp; Estimates'!$L$4-'Direct Info &amp; Estimates'!$L$3)/('Direct Info &amp; Estimates'!$G$4-'Direct Info &amp; Estimates'!$G$3)*(A29-'Direct Info &amp; Estimates'!$G$3)</f>
        <v>298.764016135649</v>
      </c>
      <c r="C29" s="3" t="n">
        <f aca="false">'Direct Info &amp; Estimates'!$L$3+B29</f>
        <v>12219.7640161356</v>
      </c>
      <c r="D29" s="3" t="n">
        <f aca="false">ROUND(C29,-3)</f>
        <v>12000</v>
      </c>
      <c r="E29" s="3" t="n">
        <f aca="false">('Direct Info &amp; Estimates'!$M$4-'Direct Info &amp; Estimates'!$M$3)/('Direct Info &amp; Estimates'!$G$4-'Direct Info &amp; Estimates'!$G$3)*($A29-'Direct Info &amp; Estimates'!$G$3)</f>
        <v>363.586250512785</v>
      </c>
      <c r="F29" s="3" t="n">
        <f aca="false">'Direct Info &amp; Estimates'!$M$3+E29</f>
        <v>16244.5862505128</v>
      </c>
      <c r="G29" s="3" t="n">
        <f aca="false">ROUND(F29,-3)</f>
        <v>16000</v>
      </c>
      <c r="H29" s="3" t="n">
        <f aca="false">('Direct Info &amp; Estimates'!$Q$4-'Direct Info &amp; Estimates'!$Q$3)/('Direct Info &amp; Estimates'!$G$4-'Direct Info &amp; Estimates'!$G$3)*($A29-'Direct Info &amp; Estimates'!$G$3)</f>
        <v>60.8462804833637</v>
      </c>
      <c r="I29" s="3" t="n">
        <f aca="false">'Direct Info &amp; Estimates'!$Q$3+H29</f>
        <v>22218.6259102096</v>
      </c>
      <c r="J29" s="3" t="n">
        <f aca="false">ROUND(I29,-3)</f>
        <v>22000</v>
      </c>
      <c r="K29" s="3" t="n">
        <f aca="false">K28+1000</f>
        <v>49000</v>
      </c>
    </row>
    <row r="30" customFormat="false" ht="12.8" hidden="false" customHeight="false" outlineLevel="0" collapsed="false">
      <c r="A30" s="3" t="n">
        <f aca="false">A29+1000</f>
        <v>50000</v>
      </c>
      <c r="B30" s="3" t="n">
        <f aca="false">('Direct Info &amp; Estimates'!$L$4-'Direct Info &amp; Estimates'!$L$3)/('Direct Info &amp; Estimates'!$G$4-'Direct Info &amp; Estimates'!$G$3)*(A30-'Direct Info &amp; Estimates'!$G$3)</f>
        <v>569.13869137153</v>
      </c>
      <c r="C30" s="3" t="n">
        <f aca="false">'Direct Info &amp; Estimates'!$L$3+B30</f>
        <v>12490.1386913715</v>
      </c>
      <c r="D30" s="3" t="n">
        <f aca="false">ROUND(C30,-3)</f>
        <v>12000</v>
      </c>
      <c r="E30" s="3" t="n">
        <f aca="false">('Direct Info &amp; Estimates'!$M$4-'Direct Info &amp; Estimates'!$M$3)/('Direct Info &amp; Estimates'!$G$4-'Direct Info &amp; Estimates'!$G$3)*($A30-'Direct Info &amp; Estimates'!$G$3)</f>
        <v>692.623581293587</v>
      </c>
      <c r="F30" s="3" t="n">
        <f aca="false">'Direct Info &amp; Estimates'!$M$3+E30</f>
        <v>16573.6235812936</v>
      </c>
      <c r="G30" s="3" t="n">
        <f aca="false">ROUND(F30,-3)</f>
        <v>17000</v>
      </c>
      <c r="H30" s="3" t="n">
        <f aca="false">('Direct Info &amp; Estimates'!$Q$4-'Direct Info &amp; Estimates'!$Q$3)/('Direct Info &amp; Estimates'!$G$4-'Direct Info &amp; Estimates'!$G$3)*($A30-'Direct Info &amp; Estimates'!$G$3)</f>
        <v>115.910787708127</v>
      </c>
      <c r="I30" s="3" t="n">
        <f aca="false">'Direct Info &amp; Estimates'!$Q$3+H30</f>
        <v>22273.6904174344</v>
      </c>
      <c r="J30" s="3" t="n">
        <f aca="false">ROUND(I30,-3)</f>
        <v>22000</v>
      </c>
      <c r="K30" s="3" t="n">
        <f aca="false">K29+1000</f>
        <v>50000</v>
      </c>
    </row>
    <row r="31" customFormat="false" ht="12.8" hidden="false" customHeight="false" outlineLevel="0" collapsed="false">
      <c r="A31" s="3" t="n">
        <f aca="false">A30+1000</f>
        <v>51000</v>
      </c>
      <c r="B31" s="3" t="n">
        <f aca="false">('Direct Info &amp; Estimates'!$L$4-'Direct Info &amp; Estimates'!$L$3)/('Direct Info &amp; Estimates'!$G$4-'Direct Info &amp; Estimates'!$G$3)*(A31-'Direct Info &amp; Estimates'!$G$3)</f>
        <v>839.513366607411</v>
      </c>
      <c r="C31" s="3" t="n">
        <f aca="false">'Direct Info &amp; Estimates'!$L$3+B31</f>
        <v>12760.5133666074</v>
      </c>
      <c r="D31" s="3" t="n">
        <f aca="false">ROUND(C31,-3)</f>
        <v>13000</v>
      </c>
      <c r="E31" s="3" t="n">
        <f aca="false">('Direct Info &amp; Estimates'!$M$4-'Direct Info &amp; Estimates'!$M$3)/('Direct Info &amp; Estimates'!$G$4-'Direct Info &amp; Estimates'!$G$3)*($A31-'Direct Info &amp; Estimates'!$G$3)</f>
        <v>1021.66091207439</v>
      </c>
      <c r="F31" s="3" t="n">
        <f aca="false">'Direct Info &amp; Estimates'!$M$3+E31</f>
        <v>16902.6609120744</v>
      </c>
      <c r="G31" s="3" t="n">
        <f aca="false">ROUND(F31,-3)</f>
        <v>17000</v>
      </c>
      <c r="H31" s="3" t="n">
        <f aca="false">('Direct Info &amp; Estimates'!$Q$4-'Direct Info &amp; Estimates'!$Q$3)/('Direct Info &amp; Estimates'!$G$4-'Direct Info &amp; Estimates'!$G$3)*($A31-'Direct Info &amp; Estimates'!$G$3)</f>
        <v>170.975294932891</v>
      </c>
      <c r="I31" s="3" t="n">
        <f aca="false">'Direct Info &amp; Estimates'!$Q$3+H31</f>
        <v>22328.7549246592</v>
      </c>
      <c r="J31" s="3" t="n">
        <f aca="false">ROUND(I31,-3)</f>
        <v>22000</v>
      </c>
      <c r="K31" s="3" t="n">
        <f aca="false">K30+1000</f>
        <v>51000</v>
      </c>
    </row>
    <row r="32" customFormat="false" ht="12.8" hidden="false" customHeight="false" outlineLevel="0" collapsed="false">
      <c r="A32" s="3" t="n">
        <f aca="false">A31+1000</f>
        <v>52000</v>
      </c>
      <c r="B32" s="3" t="n">
        <f aca="false">('Direct Info &amp; Estimates'!$L$4-'Direct Info &amp; Estimates'!$L$3)/('Direct Info &amp; Estimates'!$G$4-'Direct Info &amp; Estimates'!$G$3)*(A32-'Direct Info &amp; Estimates'!$G$3)</f>
        <v>1109.88804184329</v>
      </c>
      <c r="C32" s="3" t="n">
        <f aca="false">'Direct Info &amp; Estimates'!$L$3+B32</f>
        <v>13030.8880418433</v>
      </c>
      <c r="D32" s="3" t="n">
        <f aca="false">ROUND(C32,-3)</f>
        <v>13000</v>
      </c>
      <c r="E32" s="3" t="n">
        <f aca="false">('Direct Info &amp; Estimates'!$M$4-'Direct Info &amp; Estimates'!$M$3)/('Direct Info &amp; Estimates'!$G$4-'Direct Info &amp; Estimates'!$G$3)*($A32-'Direct Info &amp; Estimates'!$G$3)</f>
        <v>1350.69824285519</v>
      </c>
      <c r="F32" s="3" t="n">
        <f aca="false">'Direct Info &amp; Estimates'!$M$3+E32</f>
        <v>17231.6982428552</v>
      </c>
      <c r="G32" s="3" t="n">
        <f aca="false">ROUND(F32,-3)</f>
        <v>17000</v>
      </c>
      <c r="H32" s="3" t="n">
        <f aca="false">('Direct Info &amp; Estimates'!$Q$4-'Direct Info &amp; Estimates'!$Q$3)/('Direct Info &amp; Estimates'!$G$4-'Direct Info &amp; Estimates'!$G$3)*($A32-'Direct Info &amp; Estimates'!$G$3)</f>
        <v>226.039802157654</v>
      </c>
      <c r="I32" s="3" t="n">
        <f aca="false">'Direct Info &amp; Estimates'!$Q$3+H32</f>
        <v>22383.8194318839</v>
      </c>
      <c r="J32" s="3" t="n">
        <f aca="false">ROUND(I32,-3)</f>
        <v>22000</v>
      </c>
      <c r="K32" s="3" t="n">
        <f aca="false">K31+1000</f>
        <v>52000</v>
      </c>
    </row>
    <row r="33" customFormat="false" ht="12.8" hidden="false" customHeight="false" outlineLevel="0" collapsed="false">
      <c r="A33" s="3" t="n">
        <f aca="false">A32+1000</f>
        <v>53000</v>
      </c>
      <c r="B33" s="3" t="n">
        <f aca="false">('Direct Info &amp; Estimates'!$L$4-'Direct Info &amp; Estimates'!$L$3)/('Direct Info &amp; Estimates'!$G$4-'Direct Info &amp; Estimates'!$G$3)*(A33-'Direct Info &amp; Estimates'!$G$3)</f>
        <v>1380.26271707917</v>
      </c>
      <c r="C33" s="3" t="n">
        <f aca="false">'Direct Info &amp; Estimates'!$L$3+B33</f>
        <v>13301.2627170792</v>
      </c>
      <c r="D33" s="3" t="n">
        <f aca="false">ROUND(C33,-3)</f>
        <v>13000</v>
      </c>
      <c r="E33" s="3" t="n">
        <f aca="false">('Direct Info &amp; Estimates'!$M$4-'Direct Info &amp; Estimates'!$M$3)/('Direct Info &amp; Estimates'!$G$4-'Direct Info &amp; Estimates'!$G$3)*($A33-'Direct Info &amp; Estimates'!$G$3)</f>
        <v>1679.73557363599</v>
      </c>
      <c r="F33" s="3" t="n">
        <f aca="false">'Direct Info &amp; Estimates'!$M$3+E33</f>
        <v>17560.735573636</v>
      </c>
      <c r="G33" s="3" t="n">
        <f aca="false">ROUND(F33,-3)</f>
        <v>18000</v>
      </c>
      <c r="H33" s="3" t="n">
        <f aca="false">('Direct Info &amp; Estimates'!$Q$4-'Direct Info &amp; Estimates'!$Q$3)/('Direct Info &amp; Estimates'!$G$4-'Direct Info &amp; Estimates'!$G$3)*($A33-'Direct Info &amp; Estimates'!$G$3)</f>
        <v>281.104309382418</v>
      </c>
      <c r="I33" s="3" t="n">
        <f aca="false">'Direct Info &amp; Estimates'!$Q$3+H33</f>
        <v>22438.8839391087</v>
      </c>
      <c r="J33" s="3" t="n">
        <f aca="false">ROUND(I33,-3)</f>
        <v>22000</v>
      </c>
      <c r="K33" s="3" t="n">
        <f aca="false">K32+1000</f>
        <v>53000</v>
      </c>
    </row>
    <row r="34" customFormat="false" ht="12.8" hidden="false" customHeight="false" outlineLevel="0" collapsed="false">
      <c r="A34" s="3" t="n">
        <f aca="false">A33+1000</f>
        <v>54000</v>
      </c>
      <c r="B34" s="3" t="n">
        <f aca="false">('Direct Info &amp; Estimates'!$L$4-'Direct Info &amp; Estimates'!$L$3)/('Direct Info &amp; Estimates'!$G$4-'Direct Info &amp; Estimates'!$G$3)*(A34-'Direct Info &amp; Estimates'!$G$3)</f>
        <v>1650.63739231506</v>
      </c>
      <c r="C34" s="3" t="n">
        <f aca="false">'Direct Info &amp; Estimates'!$L$3+B34</f>
        <v>13571.6373923151</v>
      </c>
      <c r="D34" s="3" t="n">
        <f aca="false">ROUND(C34,-3)</f>
        <v>14000</v>
      </c>
      <c r="E34" s="3" t="n">
        <f aca="false">('Direct Info &amp; Estimates'!$M$4-'Direct Info &amp; Estimates'!$M$3)/('Direct Info &amp; Estimates'!$G$4-'Direct Info &amp; Estimates'!$G$3)*($A34-'Direct Info &amp; Estimates'!$G$3)</f>
        <v>2008.77290441679</v>
      </c>
      <c r="F34" s="3" t="n">
        <f aca="false">'Direct Info &amp; Estimates'!$M$3+E34</f>
        <v>17889.7729044168</v>
      </c>
      <c r="G34" s="3" t="n">
        <f aca="false">ROUND(F34,-3)</f>
        <v>18000</v>
      </c>
      <c r="H34" s="3" t="n">
        <f aca="false">('Direct Info &amp; Estimates'!$Q$4-'Direct Info &amp; Estimates'!$Q$3)/('Direct Info &amp; Estimates'!$G$4-'Direct Info &amp; Estimates'!$G$3)*($A34-'Direct Info &amp; Estimates'!$G$3)</f>
        <v>336.168816607181</v>
      </c>
      <c r="I34" s="3" t="n">
        <f aca="false">'Direct Info &amp; Estimates'!$Q$3+H34</f>
        <v>22493.9484463334</v>
      </c>
      <c r="J34" s="3" t="n">
        <f aca="false">ROUND(I34,-3)</f>
        <v>22000</v>
      </c>
      <c r="K34" s="3" t="n">
        <f aca="false">K33+1000</f>
        <v>54000</v>
      </c>
    </row>
    <row r="35" customFormat="false" ht="12.8" hidden="false" customHeight="false" outlineLevel="0" collapsed="false">
      <c r="A35" s="3" t="n">
        <f aca="false">A34+1000</f>
        <v>55000</v>
      </c>
      <c r="B35" s="3" t="n">
        <f aca="false">('Direct Info &amp; Estimates'!$L$4-'Direct Info &amp; Estimates'!$L$3)/('Direct Info &amp; Estimates'!$G$4-'Direct Info &amp; Estimates'!$G$3)*(A35-'Direct Info &amp; Estimates'!$G$3)</f>
        <v>1921.01206755094</v>
      </c>
      <c r="C35" s="3" t="n">
        <f aca="false">'Direct Info &amp; Estimates'!$L$3+B35</f>
        <v>13842.0120675509</v>
      </c>
      <c r="D35" s="3" t="n">
        <f aca="false">ROUND(C35,-3)</f>
        <v>14000</v>
      </c>
      <c r="E35" s="3" t="n">
        <f aca="false">('Direct Info &amp; Estimates'!$M$4-'Direct Info &amp; Estimates'!$M$3)/('Direct Info &amp; Estimates'!$G$4-'Direct Info &amp; Estimates'!$G$3)*($A35-'Direct Info &amp; Estimates'!$G$3)</f>
        <v>2337.81023519759</v>
      </c>
      <c r="F35" s="3" t="n">
        <f aca="false">'Direct Info &amp; Estimates'!$M$3+E35</f>
        <v>18218.8102351976</v>
      </c>
      <c r="G35" s="3" t="n">
        <f aca="false">ROUND(F35,-3)</f>
        <v>18000</v>
      </c>
      <c r="H35" s="3" t="n">
        <f aca="false">('Direct Info &amp; Estimates'!$Q$4-'Direct Info &amp; Estimates'!$Q$3)/('Direct Info &amp; Estimates'!$G$4-'Direct Info &amp; Estimates'!$G$3)*($A35-'Direct Info &amp; Estimates'!$G$3)</f>
        <v>391.233323831945</v>
      </c>
      <c r="I35" s="3" t="n">
        <f aca="false">'Direct Info &amp; Estimates'!$Q$3+H35</f>
        <v>22549.0129535582</v>
      </c>
      <c r="J35" s="3" t="n">
        <f aca="false">ROUND(I35,-3)</f>
        <v>23000</v>
      </c>
      <c r="K35" s="3" t="n">
        <f aca="false">K34+1000</f>
        <v>55000</v>
      </c>
    </row>
    <row r="36" customFormat="false" ht="12.8" hidden="false" customHeight="false" outlineLevel="0" collapsed="false">
      <c r="A36" s="3" t="n">
        <f aca="false">A35+1000</f>
        <v>56000</v>
      </c>
      <c r="B36" s="3" t="n">
        <f aca="false">('Direct Info &amp; Estimates'!$L$4-'Direct Info &amp; Estimates'!$L$3)/('Direct Info &amp; Estimates'!$G$4-'Direct Info &amp; Estimates'!$G$3)*(A36-'Direct Info &amp; Estimates'!$G$3)</f>
        <v>2191.38674278682</v>
      </c>
      <c r="C36" s="3" t="n">
        <f aca="false">'Direct Info &amp; Estimates'!$L$3+B36</f>
        <v>14112.3867427868</v>
      </c>
      <c r="D36" s="3" t="n">
        <f aca="false">ROUND(C36,-3)</f>
        <v>14000</v>
      </c>
      <c r="E36" s="3" t="n">
        <f aca="false">('Direct Info &amp; Estimates'!$M$4-'Direct Info &amp; Estimates'!$M$3)/('Direct Info &amp; Estimates'!$G$4-'Direct Info &amp; Estimates'!$G$3)*($A36-'Direct Info &amp; Estimates'!$G$3)</f>
        <v>2666.84756597839</v>
      </c>
      <c r="F36" s="3" t="n">
        <f aca="false">'Direct Info &amp; Estimates'!$M$3+E36</f>
        <v>18547.8475659784</v>
      </c>
      <c r="G36" s="3" t="n">
        <f aca="false">ROUND(F36,-3)</f>
        <v>19000</v>
      </c>
      <c r="H36" s="3" t="n">
        <f aca="false">('Direct Info &amp; Estimates'!$Q$4-'Direct Info &amp; Estimates'!$Q$3)/('Direct Info &amp; Estimates'!$G$4-'Direct Info &amp; Estimates'!$G$3)*($A36-'Direct Info &amp; Estimates'!$G$3)</f>
        <v>446.297831056708</v>
      </c>
      <c r="I36" s="3" t="n">
        <f aca="false">'Direct Info &amp; Estimates'!$Q$3+H36</f>
        <v>22604.077460783</v>
      </c>
      <c r="J36" s="3" t="n">
        <f aca="false">ROUND(I36,-3)</f>
        <v>23000</v>
      </c>
      <c r="K36" s="3" t="n">
        <f aca="false">K35+1000</f>
        <v>56000</v>
      </c>
    </row>
    <row r="37" customFormat="false" ht="12.8" hidden="false" customHeight="false" outlineLevel="0" collapsed="false">
      <c r="A37" s="3" t="n">
        <f aca="false">A36+1000</f>
        <v>57000</v>
      </c>
      <c r="B37" s="3" t="n">
        <f aca="false">('Direct Info &amp; Estimates'!$L$4-'Direct Info &amp; Estimates'!$L$3)/('Direct Info &amp; Estimates'!$G$4-'Direct Info &amp; Estimates'!$G$3)*(A37-'Direct Info &amp; Estimates'!$G$3)</f>
        <v>2461.7614180227</v>
      </c>
      <c r="C37" s="3" t="n">
        <f aca="false">'Direct Info &amp; Estimates'!$L$3+B37</f>
        <v>14382.7614180227</v>
      </c>
      <c r="D37" s="3" t="n">
        <f aca="false">ROUND(C37,-3)</f>
        <v>14000</v>
      </c>
      <c r="E37" s="3" t="n">
        <f aca="false">('Direct Info &amp; Estimates'!$M$4-'Direct Info &amp; Estimates'!$M$3)/('Direct Info &amp; Estimates'!$G$4-'Direct Info &amp; Estimates'!$G$3)*($A37-'Direct Info &amp; Estimates'!$G$3)</f>
        <v>2995.8848967592</v>
      </c>
      <c r="F37" s="3" t="n">
        <f aca="false">'Direct Info &amp; Estimates'!$M$3+E37</f>
        <v>18876.8848967592</v>
      </c>
      <c r="G37" s="3" t="n">
        <f aca="false">ROUND(F37,-3)</f>
        <v>19000</v>
      </c>
      <c r="H37" s="3" t="n">
        <f aca="false">('Direct Info &amp; Estimates'!$Q$4-'Direct Info &amp; Estimates'!$Q$3)/('Direct Info &amp; Estimates'!$G$4-'Direct Info &amp; Estimates'!$G$3)*($A37-'Direct Info &amp; Estimates'!$G$3)</f>
        <v>501.362338281472</v>
      </c>
      <c r="I37" s="3" t="n">
        <f aca="false">'Direct Info &amp; Estimates'!$Q$3+H37</f>
        <v>22659.1419680077</v>
      </c>
      <c r="J37" s="3" t="n">
        <f aca="false">ROUND(I37,-3)</f>
        <v>23000</v>
      </c>
      <c r="K37" s="3" t="n">
        <f aca="false">K36+1000</f>
        <v>57000</v>
      </c>
    </row>
    <row r="38" customFormat="false" ht="12.8" hidden="false" customHeight="false" outlineLevel="0" collapsed="false">
      <c r="A38" s="3" t="n">
        <f aca="false">A37+1000</f>
        <v>58000</v>
      </c>
      <c r="B38" s="3" t="n">
        <f aca="false">('Direct Info &amp; Estimates'!$L$4-'Direct Info &amp; Estimates'!$L$3)/('Direct Info &amp; Estimates'!$G$4-'Direct Info &amp; Estimates'!$G$3)*(A38-'Direct Info &amp; Estimates'!$G$3)</f>
        <v>2732.13609325858</v>
      </c>
      <c r="C38" s="3" t="n">
        <f aca="false">'Direct Info &amp; Estimates'!$L$3+B38</f>
        <v>14653.1360932586</v>
      </c>
      <c r="D38" s="3" t="n">
        <f aca="false">ROUND(C38,-3)</f>
        <v>15000</v>
      </c>
      <c r="E38" s="3" t="n">
        <f aca="false">('Direct Info &amp; Estimates'!$M$4-'Direct Info &amp; Estimates'!$M$3)/('Direct Info &amp; Estimates'!$G$4-'Direct Info &amp; Estimates'!$G$3)*($A38-'Direct Info &amp; Estimates'!$G$3)</f>
        <v>3324.92222754</v>
      </c>
      <c r="F38" s="3" t="n">
        <f aca="false">'Direct Info &amp; Estimates'!$M$3+E38</f>
        <v>19205.92222754</v>
      </c>
      <c r="G38" s="3" t="n">
        <f aca="false">ROUND(F38,-3)</f>
        <v>19000</v>
      </c>
      <c r="H38" s="3" t="n">
        <f aca="false">('Direct Info &amp; Estimates'!$Q$4-'Direct Info &amp; Estimates'!$Q$3)/('Direct Info &amp; Estimates'!$G$4-'Direct Info &amp; Estimates'!$G$3)*($A38-'Direct Info &amp; Estimates'!$G$3)</f>
        <v>556.426845506235</v>
      </c>
      <c r="I38" s="3" t="n">
        <f aca="false">'Direct Info &amp; Estimates'!$Q$3+H38</f>
        <v>22714.2064752325</v>
      </c>
      <c r="J38" s="3" t="n">
        <f aca="false">ROUND(I38,-3)</f>
        <v>23000</v>
      </c>
      <c r="K38" s="3" t="n">
        <f aca="false">K37+1000</f>
        <v>58000</v>
      </c>
    </row>
    <row r="39" customFormat="false" ht="12.8" hidden="false" customHeight="false" outlineLevel="0" collapsed="false">
      <c r="A39" s="3" t="n">
        <f aca="false">A38+1000</f>
        <v>59000</v>
      </c>
      <c r="B39" s="3" t="n">
        <f aca="false">('Direct Info &amp; Estimates'!$L$4-'Direct Info &amp; Estimates'!$L$3)/('Direct Info &amp; Estimates'!$G$4-'Direct Info &amp; Estimates'!$G$3)*(A39-'Direct Info &amp; Estimates'!$G$3)</f>
        <v>3002.51076849446</v>
      </c>
      <c r="C39" s="3" t="n">
        <f aca="false">'Direct Info &amp; Estimates'!$L$3+B39</f>
        <v>14923.5107684945</v>
      </c>
      <c r="D39" s="3" t="n">
        <f aca="false">ROUND(C39,-3)</f>
        <v>15000</v>
      </c>
      <c r="E39" s="3" t="n">
        <f aca="false">('Direct Info &amp; Estimates'!$M$4-'Direct Info &amp; Estimates'!$M$3)/('Direct Info &amp; Estimates'!$G$4-'Direct Info &amp; Estimates'!$G$3)*($A39-'Direct Info &amp; Estimates'!$G$3)</f>
        <v>3653.9595583208</v>
      </c>
      <c r="F39" s="3" t="n">
        <f aca="false">'Direct Info &amp; Estimates'!$M$3+E39</f>
        <v>19534.9595583208</v>
      </c>
      <c r="G39" s="3" t="n">
        <f aca="false">ROUND(F39,-3)</f>
        <v>20000</v>
      </c>
      <c r="H39" s="3" t="n">
        <f aca="false">('Direct Info &amp; Estimates'!$Q$4-'Direct Info &amp; Estimates'!$Q$3)/('Direct Info &amp; Estimates'!$G$4-'Direct Info &amp; Estimates'!$G$3)*($A39-'Direct Info &amp; Estimates'!$G$3)</f>
        <v>611.491352730999</v>
      </c>
      <c r="I39" s="3" t="n">
        <f aca="false">'Direct Info &amp; Estimates'!$Q$3+H39</f>
        <v>22769.2709824573</v>
      </c>
      <c r="J39" s="3" t="n">
        <f aca="false">ROUND(I39,-3)</f>
        <v>23000</v>
      </c>
      <c r="K39" s="3" t="n">
        <f aca="false">K38+1000</f>
        <v>59000</v>
      </c>
    </row>
    <row r="40" customFormat="false" ht="12.8" hidden="false" customHeight="false" outlineLevel="0" collapsed="false">
      <c r="A40" s="3" t="n">
        <f aca="false">A39+1000</f>
        <v>60000</v>
      </c>
      <c r="B40" s="3" t="n">
        <f aca="false">('Direct Info &amp; Estimates'!$L$4-'Direct Info &amp; Estimates'!$L$3)/('Direct Info &amp; Estimates'!$G$4-'Direct Info &amp; Estimates'!$G$3)*(A40-'Direct Info &amp; Estimates'!$G$3)</f>
        <v>3272.88544373034</v>
      </c>
      <c r="C40" s="3" t="n">
        <f aca="false">'Direct Info &amp; Estimates'!$L$3+B40</f>
        <v>15193.8854437303</v>
      </c>
      <c r="D40" s="3" t="n">
        <f aca="false">ROUND(C40,-3)</f>
        <v>15000</v>
      </c>
      <c r="E40" s="3" t="n">
        <f aca="false">('Direct Info &amp; Estimates'!$M$4-'Direct Info &amp; Estimates'!$M$3)/('Direct Info &amp; Estimates'!$G$4-'Direct Info &amp; Estimates'!$G$3)*($A40-'Direct Info &amp; Estimates'!$G$3)</f>
        <v>3982.9968891016</v>
      </c>
      <c r="F40" s="3" t="n">
        <f aca="false">'Direct Info &amp; Estimates'!$M$3+E40</f>
        <v>19863.9968891016</v>
      </c>
      <c r="G40" s="3" t="n">
        <f aca="false">ROUND(F40,-3)</f>
        <v>20000</v>
      </c>
      <c r="H40" s="3" t="n">
        <f aca="false">('Direct Info &amp; Estimates'!$Q$4-'Direct Info &amp; Estimates'!$Q$3)/('Direct Info &amp; Estimates'!$G$4-'Direct Info &amp; Estimates'!$G$3)*($A40-'Direct Info &amp; Estimates'!$G$3)</f>
        <v>666.555859955762</v>
      </c>
      <c r="I40" s="3" t="n">
        <f aca="false">'Direct Info &amp; Estimates'!$Q$3+H40</f>
        <v>22824.335489682</v>
      </c>
      <c r="J40" s="3" t="n">
        <f aca="false">ROUND(I40,-3)</f>
        <v>23000</v>
      </c>
      <c r="K40" s="3" t="n">
        <f aca="false">K39+1000</f>
        <v>60000</v>
      </c>
    </row>
    <row r="41" customFormat="false" ht="12.8" hidden="false" customHeight="false" outlineLevel="0" collapsed="false">
      <c r="A41" s="3" t="n">
        <f aca="false">A40+1000</f>
        <v>61000</v>
      </c>
      <c r="B41" s="3" t="n">
        <f aca="false">('Direct Info &amp; Estimates'!$L$4-'Direct Info &amp; Estimates'!$L$3)/('Direct Info &amp; Estimates'!$G$4-'Direct Info &amp; Estimates'!$G$3)*(A41-'Direct Info &amp; Estimates'!$G$3)</f>
        <v>3543.26011896622</v>
      </c>
      <c r="C41" s="3" t="n">
        <f aca="false">'Direct Info &amp; Estimates'!$L$3+B41</f>
        <v>15464.2601189662</v>
      </c>
      <c r="D41" s="3" t="n">
        <f aca="false">ROUND(C41,-3)</f>
        <v>15000</v>
      </c>
      <c r="E41" s="3" t="n">
        <f aca="false">('Direct Info &amp; Estimates'!$M$4-'Direct Info &amp; Estimates'!$M$3)/('Direct Info &amp; Estimates'!$G$4-'Direct Info &amp; Estimates'!$G$3)*($A41-'Direct Info &amp; Estimates'!$G$3)</f>
        <v>4312.0342198824</v>
      </c>
      <c r="F41" s="3" t="n">
        <f aca="false">'Direct Info &amp; Estimates'!$M$3+E41</f>
        <v>20193.0342198824</v>
      </c>
      <c r="G41" s="3" t="n">
        <f aca="false">ROUND(F41,-3)</f>
        <v>20000</v>
      </c>
      <c r="H41" s="3" t="n">
        <f aca="false">('Direct Info &amp; Estimates'!$Q$4-'Direct Info &amp; Estimates'!$Q$3)/('Direct Info &amp; Estimates'!$G$4-'Direct Info &amp; Estimates'!$G$3)*($A41-'Direct Info &amp; Estimates'!$G$3)</f>
        <v>721.620367180526</v>
      </c>
      <c r="I41" s="3" t="n">
        <f aca="false">'Direct Info &amp; Estimates'!$Q$3+H41</f>
        <v>22879.3999969068</v>
      </c>
      <c r="J41" s="3" t="n">
        <f aca="false">ROUND(I41,-3)</f>
        <v>23000</v>
      </c>
      <c r="K41" s="3" t="n">
        <f aca="false">K40+1000</f>
        <v>61000</v>
      </c>
    </row>
    <row r="42" customFormat="false" ht="12.8" hidden="false" customHeight="false" outlineLevel="0" collapsed="false">
      <c r="A42" s="3" t="n">
        <f aca="false">A41+1000</f>
        <v>62000</v>
      </c>
      <c r="B42" s="3" t="n">
        <f aca="false">('Direct Info &amp; Estimates'!$L$4-'Direct Info &amp; Estimates'!$L$3)/('Direct Info &amp; Estimates'!$G$4-'Direct Info &amp; Estimates'!$G$3)*(A42-'Direct Info &amp; Estimates'!$G$3)</f>
        <v>3813.63479420211</v>
      </c>
      <c r="C42" s="3" t="n">
        <f aca="false">'Direct Info &amp; Estimates'!$L$3+B42</f>
        <v>15734.6347942021</v>
      </c>
      <c r="D42" s="3" t="n">
        <f aca="false">ROUND(C42,-3)</f>
        <v>16000</v>
      </c>
      <c r="E42" s="3" t="n">
        <f aca="false">('Direct Info &amp; Estimates'!$M$4-'Direct Info &amp; Estimates'!$M$3)/('Direct Info &amp; Estimates'!$G$4-'Direct Info &amp; Estimates'!$G$3)*($A42-'Direct Info &amp; Estimates'!$G$3)</f>
        <v>4641.0715506632</v>
      </c>
      <c r="F42" s="3" t="n">
        <f aca="false">'Direct Info &amp; Estimates'!$M$3+E42</f>
        <v>20522.0715506632</v>
      </c>
      <c r="G42" s="3" t="n">
        <f aca="false">ROUND(F42,-3)</f>
        <v>21000</v>
      </c>
      <c r="H42" s="3" t="n">
        <f aca="false">('Direct Info &amp; Estimates'!$Q$4-'Direct Info &amp; Estimates'!$Q$3)/('Direct Info &amp; Estimates'!$G$4-'Direct Info &amp; Estimates'!$G$3)*($A42-'Direct Info &amp; Estimates'!$G$3)</f>
        <v>776.684874405289</v>
      </c>
      <c r="I42" s="3" t="n">
        <f aca="false">'Direct Info &amp; Estimates'!$Q$3+H42</f>
        <v>22934.4645041316</v>
      </c>
      <c r="J42" s="3" t="n">
        <f aca="false">ROUND(I42,-3)</f>
        <v>23000</v>
      </c>
      <c r="K42" s="3" t="n">
        <f aca="false">K41+1000</f>
        <v>62000</v>
      </c>
    </row>
    <row r="43" customFormat="false" ht="12.8" hidden="false" customHeight="false" outlineLevel="0" collapsed="false">
      <c r="A43" s="3" t="n">
        <f aca="false">A42+1000</f>
        <v>63000</v>
      </c>
      <c r="B43" s="3" t="n">
        <f aca="false">('Direct Info &amp; Estimates'!$L$4-'Direct Info &amp; Estimates'!$L$3)/('Direct Info &amp; Estimates'!$G$4-'Direct Info &amp; Estimates'!$G$3)*(A43-'Direct Info &amp; Estimates'!$G$3)</f>
        <v>4084.00946943799</v>
      </c>
      <c r="C43" s="3" t="n">
        <f aca="false">'Direct Info &amp; Estimates'!$L$3+B43</f>
        <v>16005.009469438</v>
      </c>
      <c r="D43" s="3" t="n">
        <f aca="false">ROUND(C43,-3)</f>
        <v>16000</v>
      </c>
      <c r="E43" s="3" t="n">
        <f aca="false">('Direct Info &amp; Estimates'!$M$4-'Direct Info &amp; Estimates'!$M$3)/('Direct Info &amp; Estimates'!$G$4-'Direct Info &amp; Estimates'!$G$3)*($A43-'Direct Info &amp; Estimates'!$G$3)</f>
        <v>4970.108881444</v>
      </c>
      <c r="F43" s="3" t="n">
        <f aca="false">'Direct Info &amp; Estimates'!$M$3+E43</f>
        <v>20851.108881444</v>
      </c>
      <c r="G43" s="3" t="n">
        <f aca="false">ROUND(F43,-3)</f>
        <v>21000</v>
      </c>
      <c r="H43" s="3" t="n">
        <f aca="false">('Direct Info &amp; Estimates'!$Q$4-'Direct Info &amp; Estimates'!$Q$3)/('Direct Info &amp; Estimates'!$G$4-'Direct Info &amp; Estimates'!$G$3)*($A43-'Direct Info &amp; Estimates'!$G$3)</f>
        <v>831.749381630053</v>
      </c>
      <c r="I43" s="3" t="n">
        <f aca="false">'Direct Info &amp; Estimates'!$Q$3+H43</f>
        <v>22989.5290113563</v>
      </c>
      <c r="J43" s="3" t="n">
        <f aca="false">ROUND(I43,-3)</f>
        <v>23000</v>
      </c>
      <c r="K43" s="3" t="n">
        <f aca="false">K42+1000</f>
        <v>63000</v>
      </c>
    </row>
    <row r="44" customFormat="false" ht="12.8" hidden="false" customHeight="false" outlineLevel="0" collapsed="false">
      <c r="A44" s="3" t="n">
        <f aca="false">A43+1000</f>
        <v>64000</v>
      </c>
      <c r="B44" s="3" t="n">
        <f aca="false">('Direct Info &amp; Estimates'!$L$4-'Direct Info &amp; Estimates'!$L$3)/('Direct Info &amp; Estimates'!$G$4-'Direct Info &amp; Estimates'!$G$3)*(A44-'Direct Info &amp; Estimates'!$G$3)</f>
        <v>4354.38414467387</v>
      </c>
      <c r="C44" s="3" t="n">
        <f aca="false">'Direct Info &amp; Estimates'!$L$3+B44</f>
        <v>16275.3841446739</v>
      </c>
      <c r="D44" s="3" t="n">
        <f aca="false">ROUND(C44,-3)</f>
        <v>16000</v>
      </c>
      <c r="E44" s="3" t="n">
        <f aca="false">('Direct Info &amp; Estimates'!$M$4-'Direct Info &amp; Estimates'!$M$3)/('Direct Info &amp; Estimates'!$G$4-'Direct Info &amp; Estimates'!$G$3)*($A44-'Direct Info &amp; Estimates'!$G$3)</f>
        <v>5299.14621222481</v>
      </c>
      <c r="F44" s="3" t="n">
        <f aca="false">'Direct Info &amp; Estimates'!$M$3+E44</f>
        <v>21180.1462122248</v>
      </c>
      <c r="G44" s="3" t="n">
        <f aca="false">ROUND(F44,-3)</f>
        <v>21000</v>
      </c>
      <c r="H44" s="3" t="n">
        <f aca="false">('Direct Info &amp; Estimates'!$Q$4-'Direct Info &amp; Estimates'!$Q$3)/('Direct Info &amp; Estimates'!$G$4-'Direct Info &amp; Estimates'!$G$3)*($A44-'Direct Info &amp; Estimates'!$G$3)</f>
        <v>886.813888854816</v>
      </c>
      <c r="I44" s="3" t="n">
        <f aca="false">'Direct Info &amp; Estimates'!$Q$3+H44</f>
        <v>23044.5935185811</v>
      </c>
      <c r="J44" s="3" t="n">
        <f aca="false">ROUND(I44,-3)</f>
        <v>23000</v>
      </c>
      <c r="K44" s="3" t="n">
        <f aca="false">K43+1000</f>
        <v>64000</v>
      </c>
    </row>
    <row r="45" customFormat="false" ht="12.8" hidden="false" customHeight="false" outlineLevel="0" collapsed="false">
      <c r="A45" s="3" t="n">
        <f aca="false">A44+1000</f>
        <v>65000</v>
      </c>
      <c r="B45" s="3" t="n">
        <f aca="false">('Direct Info &amp; Estimates'!$L$4-'Direct Info &amp; Estimates'!$L$3)/('Direct Info &amp; Estimates'!$G$4-'Direct Info &amp; Estimates'!$G$3)*(A45-'Direct Info &amp; Estimates'!$G$3)</f>
        <v>4624.75881990975</v>
      </c>
      <c r="C45" s="3" t="n">
        <f aca="false">'Direct Info &amp; Estimates'!$L$3+B45</f>
        <v>16545.7588199098</v>
      </c>
      <c r="D45" s="3" t="n">
        <f aca="false">ROUND(C45,-3)</f>
        <v>17000</v>
      </c>
      <c r="E45" s="3" t="n">
        <f aca="false">('Direct Info &amp; Estimates'!$M$4-'Direct Info &amp; Estimates'!$M$3)/('Direct Info &amp; Estimates'!$G$4-'Direct Info &amp; Estimates'!$G$3)*($A45-'Direct Info &amp; Estimates'!$G$3)</f>
        <v>5628.18354300561</v>
      </c>
      <c r="F45" s="3" t="n">
        <f aca="false">'Direct Info &amp; Estimates'!$M$3+E45</f>
        <v>21509.1835430056</v>
      </c>
      <c r="G45" s="3" t="n">
        <f aca="false">ROUND(F45,-3)</f>
        <v>22000</v>
      </c>
      <c r="H45" s="3" t="n">
        <f aca="false">('Direct Info &amp; Estimates'!$Q$4-'Direct Info &amp; Estimates'!$Q$3)/('Direct Info &amp; Estimates'!$G$4-'Direct Info &amp; Estimates'!$G$3)*($A45-'Direct Info &amp; Estimates'!$G$3)</f>
        <v>941.878396079579</v>
      </c>
      <c r="I45" s="3" t="n">
        <f aca="false">'Direct Info &amp; Estimates'!$Q$3+H45</f>
        <v>23099.6580258059</v>
      </c>
      <c r="J45" s="3" t="n">
        <f aca="false">ROUND(I45,-3)</f>
        <v>23000</v>
      </c>
      <c r="K45" s="3" t="n">
        <f aca="false">K44+1000</f>
        <v>65000</v>
      </c>
    </row>
    <row r="46" customFormat="false" ht="12.8" hidden="false" customHeight="false" outlineLevel="0" collapsed="false">
      <c r="A46" s="3" t="n">
        <f aca="false">A45+1000</f>
        <v>66000</v>
      </c>
      <c r="B46" s="3" t="n">
        <f aca="false">('Direct Info &amp; Estimates'!$L$4-'Direct Info &amp; Estimates'!$L$3)/('Direct Info &amp; Estimates'!$G$4-'Direct Info &amp; Estimates'!$G$3)*(A46-'Direct Info &amp; Estimates'!$G$3)</f>
        <v>4895.13349514563</v>
      </c>
      <c r="C46" s="3" t="n">
        <f aca="false">'Direct Info &amp; Estimates'!$L$3+B46</f>
        <v>16816.1334951456</v>
      </c>
      <c r="D46" s="3" t="n">
        <f aca="false">ROUND(C46,-3)</f>
        <v>17000</v>
      </c>
      <c r="E46" s="3" t="n">
        <f aca="false">('Direct Info &amp; Estimates'!$M$4-'Direct Info &amp; Estimates'!$M$3)/('Direct Info &amp; Estimates'!$G$4-'Direct Info &amp; Estimates'!$G$3)*($A46-'Direct Info &amp; Estimates'!$G$3)</f>
        <v>5957.22087378641</v>
      </c>
      <c r="F46" s="3" t="n">
        <f aca="false">'Direct Info &amp; Estimates'!$M$3+E46</f>
        <v>21838.2208737864</v>
      </c>
      <c r="G46" s="3" t="n">
        <f aca="false">ROUND(F46,-3)</f>
        <v>22000</v>
      </c>
      <c r="H46" s="3" t="n">
        <f aca="false">('Direct Info &amp; Estimates'!$Q$4-'Direct Info &amp; Estimates'!$Q$3)/('Direct Info &amp; Estimates'!$G$4-'Direct Info &amp; Estimates'!$G$3)*($A46-'Direct Info &amp; Estimates'!$G$3)</f>
        <v>996.942903304343</v>
      </c>
      <c r="I46" s="3" t="n">
        <f aca="false">'Direct Info &amp; Estimates'!$Q$3+H46</f>
        <v>23154.7225330306</v>
      </c>
      <c r="J46" s="3" t="n">
        <f aca="false">ROUND(I46,-3)</f>
        <v>23000</v>
      </c>
      <c r="K46" s="3" t="n">
        <f aca="false">K45+1000</f>
        <v>66000</v>
      </c>
    </row>
    <row r="47" customFormat="false" ht="12.8" hidden="false" customHeight="false" outlineLevel="0" collapsed="false">
      <c r="A47" s="3" t="n">
        <f aca="false">A46+1000</f>
        <v>67000</v>
      </c>
      <c r="B47" s="3" t="n">
        <f aca="false">('Direct Info &amp; Estimates'!$L$4-'Direct Info &amp; Estimates'!$L$3)/('Direct Info &amp; Estimates'!$G$4-'Direct Info &amp; Estimates'!$G$3)*(A47-'Direct Info &amp; Estimates'!$G$3)</f>
        <v>5165.50817038151</v>
      </c>
      <c r="C47" s="3" t="n">
        <f aca="false">'Direct Info &amp; Estimates'!$L$3+B47</f>
        <v>17086.5081703815</v>
      </c>
      <c r="D47" s="3" t="n">
        <f aca="false">ROUND(C47,-3)</f>
        <v>17000</v>
      </c>
      <c r="E47" s="3" t="n">
        <f aca="false">('Direct Info &amp; Estimates'!$M$4-'Direct Info &amp; Estimates'!$M$3)/('Direct Info &amp; Estimates'!$G$4-'Direct Info &amp; Estimates'!$G$3)*($A47-'Direct Info &amp; Estimates'!$G$3)</f>
        <v>6286.25820456721</v>
      </c>
      <c r="F47" s="3" t="n">
        <f aca="false">'Direct Info &amp; Estimates'!$M$3+E47</f>
        <v>22167.2582045672</v>
      </c>
      <c r="G47" s="3" t="n">
        <f aca="false">ROUND(F47,-3)</f>
        <v>22000</v>
      </c>
      <c r="H47" s="3" t="n">
        <f aca="false">('Direct Info &amp; Estimates'!$Q$4-'Direct Info &amp; Estimates'!$Q$3)/('Direct Info &amp; Estimates'!$G$4-'Direct Info &amp; Estimates'!$G$3)*($A47-'Direct Info &amp; Estimates'!$G$3)</f>
        <v>1052.00741052911</v>
      </c>
      <c r="I47" s="3" t="n">
        <f aca="false">'Direct Info &amp; Estimates'!$Q$3+H47</f>
        <v>23209.7870402554</v>
      </c>
      <c r="J47" s="3" t="n">
        <f aca="false">ROUND(I47,-3)</f>
        <v>23000</v>
      </c>
      <c r="K47" s="3" t="n">
        <f aca="false">K46+1000</f>
        <v>67000</v>
      </c>
    </row>
    <row r="48" customFormat="false" ht="12.8" hidden="false" customHeight="false" outlineLevel="0" collapsed="false">
      <c r="A48" s="3" t="n">
        <f aca="false">A47+1000</f>
        <v>68000</v>
      </c>
      <c r="B48" s="3" t="n">
        <f aca="false">('Direct Info &amp; Estimates'!$L$4-'Direct Info &amp; Estimates'!$L$3)/('Direct Info &amp; Estimates'!$G$4-'Direct Info &amp; Estimates'!$G$3)*(A48-'Direct Info &amp; Estimates'!$G$3)</f>
        <v>5435.88284561739</v>
      </c>
      <c r="C48" s="3" t="n">
        <f aca="false">'Direct Info &amp; Estimates'!$L$3+B48</f>
        <v>17356.8828456174</v>
      </c>
      <c r="D48" s="3" t="n">
        <f aca="false">ROUND(C48,-3)</f>
        <v>17000</v>
      </c>
      <c r="E48" s="3" t="n">
        <f aca="false">('Direct Info &amp; Estimates'!$M$4-'Direct Info &amp; Estimates'!$M$3)/('Direct Info &amp; Estimates'!$G$4-'Direct Info &amp; Estimates'!$G$3)*($A48-'Direct Info &amp; Estimates'!$G$3)</f>
        <v>6615.29553534801</v>
      </c>
      <c r="F48" s="3" t="n">
        <f aca="false">'Direct Info &amp; Estimates'!$M$3+E48</f>
        <v>22496.295535348</v>
      </c>
      <c r="G48" s="3" t="n">
        <f aca="false">ROUND(F48,-3)</f>
        <v>22000</v>
      </c>
      <c r="H48" s="3" t="n">
        <f aca="false">('Direct Info &amp; Estimates'!$Q$4-'Direct Info &amp; Estimates'!$Q$3)/('Direct Info &amp; Estimates'!$G$4-'Direct Info &amp; Estimates'!$G$3)*($A48-'Direct Info &amp; Estimates'!$G$3)</f>
        <v>1107.07191775387</v>
      </c>
      <c r="I48" s="3" t="n">
        <f aca="false">'Direct Info &amp; Estimates'!$Q$3+H48</f>
        <v>23264.8515474801</v>
      </c>
      <c r="J48" s="3" t="n">
        <f aca="false">ROUND(I48,-3)</f>
        <v>23000</v>
      </c>
      <c r="K48" s="3" t="n">
        <f aca="false">K47+1000</f>
        <v>68000</v>
      </c>
    </row>
    <row r="49" customFormat="false" ht="12.8" hidden="false" customHeight="false" outlineLevel="0" collapsed="false">
      <c r="A49" s="3" t="n">
        <f aca="false">A48+1000</f>
        <v>69000</v>
      </c>
      <c r="B49" s="3" t="n">
        <f aca="false">('Direct Info &amp; Estimates'!$L$4-'Direct Info &amp; Estimates'!$L$3)/('Direct Info &amp; Estimates'!$G$4-'Direct Info &amp; Estimates'!$G$3)*(A49-'Direct Info &amp; Estimates'!$G$3)</f>
        <v>5706.25752085328</v>
      </c>
      <c r="C49" s="3" t="n">
        <f aca="false">'Direct Info &amp; Estimates'!$L$3+B49</f>
        <v>17627.2575208533</v>
      </c>
      <c r="D49" s="3" t="n">
        <f aca="false">ROUND(C49,-3)</f>
        <v>18000</v>
      </c>
      <c r="E49" s="3" t="n">
        <f aca="false">('Direct Info &amp; Estimates'!$M$4-'Direct Info &amp; Estimates'!$M$3)/('Direct Info &amp; Estimates'!$G$4-'Direct Info &amp; Estimates'!$G$3)*($A49-'Direct Info &amp; Estimates'!$G$3)</f>
        <v>6944.33286612881</v>
      </c>
      <c r="F49" s="3" t="n">
        <f aca="false">'Direct Info &amp; Estimates'!$M$3+E49</f>
        <v>22825.3328661288</v>
      </c>
      <c r="G49" s="3" t="n">
        <f aca="false">ROUND(F49,-3)</f>
        <v>23000</v>
      </c>
      <c r="H49" s="3" t="n">
        <f aca="false">('Direct Info &amp; Estimates'!$Q$4-'Direct Info &amp; Estimates'!$Q$3)/('Direct Info &amp; Estimates'!$G$4-'Direct Info &amp; Estimates'!$G$3)*($A49-'Direct Info &amp; Estimates'!$G$3)</f>
        <v>1162.13642497863</v>
      </c>
      <c r="I49" s="3" t="n">
        <f aca="false">'Direct Info &amp; Estimates'!$Q$3+H49</f>
        <v>23319.9160547049</v>
      </c>
      <c r="J49" s="3" t="n">
        <f aca="false">ROUND(I49,-3)</f>
        <v>23000</v>
      </c>
      <c r="K49" s="3" t="n">
        <f aca="false">K48+1000</f>
        <v>69000</v>
      </c>
    </row>
    <row r="50" customFormat="false" ht="12.8" hidden="false" customHeight="false" outlineLevel="0" collapsed="false">
      <c r="A50" s="3" t="n">
        <f aca="false">A49+1000</f>
        <v>70000</v>
      </c>
      <c r="B50" s="3" t="n">
        <f aca="false">('Direct Info &amp; Estimates'!$L$4-'Direct Info &amp; Estimates'!$L$3)/('Direct Info &amp; Estimates'!$G$4-'Direct Info &amp; Estimates'!$G$3)*(A50-'Direct Info &amp; Estimates'!$G$3)</f>
        <v>5976.63219608916</v>
      </c>
      <c r="C50" s="3" t="n">
        <f aca="false">'Direct Info &amp; Estimates'!$L$3+B50</f>
        <v>17897.6321960892</v>
      </c>
      <c r="D50" s="3" t="n">
        <f aca="false">ROUND(C50,-3)</f>
        <v>18000</v>
      </c>
      <c r="E50" s="3" t="n">
        <f aca="false">('Direct Info &amp; Estimates'!$M$4-'Direct Info &amp; Estimates'!$M$3)/('Direct Info &amp; Estimates'!$G$4-'Direct Info &amp; Estimates'!$G$3)*($A50-'Direct Info &amp; Estimates'!$G$3)</f>
        <v>7273.37019690961</v>
      </c>
      <c r="F50" s="3" t="n">
        <f aca="false">'Direct Info &amp; Estimates'!$M$3+E50</f>
        <v>23154.3701969096</v>
      </c>
      <c r="G50" s="3" t="n">
        <f aca="false">ROUND(F50,-3)</f>
        <v>23000</v>
      </c>
      <c r="H50" s="3" t="n">
        <f aca="false">('Direct Info &amp; Estimates'!$Q$4-'Direct Info &amp; Estimates'!$Q$3)/('Direct Info &amp; Estimates'!$G$4-'Direct Info &amp; Estimates'!$G$3)*($A50-'Direct Info &amp; Estimates'!$G$3)</f>
        <v>1217.2009322034</v>
      </c>
      <c r="I50" s="3" t="n">
        <f aca="false">'Direct Info &amp; Estimates'!$Q$3+H50</f>
        <v>23374.9805619297</v>
      </c>
      <c r="J50" s="3" t="n">
        <f aca="false">ROUND(I50,-3)</f>
        <v>23000</v>
      </c>
      <c r="K50" s="3" t="n">
        <f aca="false">K49+1000</f>
        <v>70000</v>
      </c>
    </row>
    <row r="51" customFormat="false" ht="12.8" hidden="false" customHeight="false" outlineLevel="0" collapsed="false">
      <c r="A51" s="3" t="n">
        <f aca="false">A50+1000</f>
        <v>71000</v>
      </c>
      <c r="B51" s="3" t="n">
        <f aca="false">('Direct Info &amp; Estimates'!$L$4-'Direct Info &amp; Estimates'!$L$3)/('Direct Info &amp; Estimates'!$G$4-'Direct Info &amp; Estimates'!$G$3)*(A51-'Direct Info &amp; Estimates'!$G$3)</f>
        <v>6247.00687132504</v>
      </c>
      <c r="C51" s="3" t="n">
        <f aca="false">'Direct Info &amp; Estimates'!$L$3+B51</f>
        <v>18168.006871325</v>
      </c>
      <c r="D51" s="3" t="n">
        <f aca="false">ROUND(C51,-3)</f>
        <v>18000</v>
      </c>
      <c r="E51" s="3" t="n">
        <f aca="false">('Direct Info &amp; Estimates'!$M$4-'Direct Info &amp; Estimates'!$M$3)/('Direct Info &amp; Estimates'!$G$4-'Direct Info &amp; Estimates'!$G$3)*($A51-'Direct Info &amp; Estimates'!$G$3)</f>
        <v>7602.40752769042</v>
      </c>
      <c r="F51" s="3" t="n">
        <f aca="false">'Direct Info &amp; Estimates'!$M$3+E51</f>
        <v>23483.4075276904</v>
      </c>
      <c r="G51" s="3" t="n">
        <f aca="false">ROUND(F51,-3)</f>
        <v>23000</v>
      </c>
      <c r="H51" s="3" t="n">
        <f aca="false">('Direct Info &amp; Estimates'!$Q$4-'Direct Info &amp; Estimates'!$Q$3)/('Direct Info &amp; Estimates'!$G$4-'Direct Info &amp; Estimates'!$G$3)*($A51-'Direct Info &amp; Estimates'!$G$3)</f>
        <v>1272.26543942816</v>
      </c>
      <c r="I51" s="3" t="n">
        <f aca="false">'Direct Info &amp; Estimates'!$Q$3+H51</f>
        <v>23430.0450691544</v>
      </c>
      <c r="J51" s="3" t="n">
        <f aca="false">ROUND(I51,-3)</f>
        <v>23000</v>
      </c>
      <c r="K51" s="3" t="n">
        <f aca="false">K50+1000</f>
        <v>71000</v>
      </c>
    </row>
    <row r="52" customFormat="false" ht="12.8" hidden="false" customHeight="false" outlineLevel="0" collapsed="false">
      <c r="A52" s="3" t="n">
        <f aca="false">A51+1000</f>
        <v>72000</v>
      </c>
      <c r="B52" s="3" t="n">
        <f aca="false">('Direct Info &amp; Estimates'!$L$4-'Direct Info &amp; Estimates'!$L$3)/('Direct Info &amp; Estimates'!$G$4-'Direct Info &amp; Estimates'!$G$3)*(A52-'Direct Info &amp; Estimates'!$G$3)</f>
        <v>6517.38154656092</v>
      </c>
      <c r="C52" s="3" t="n">
        <f aca="false">'Direct Info &amp; Estimates'!$L$3+B52</f>
        <v>18438.3815465609</v>
      </c>
      <c r="D52" s="3" t="n">
        <f aca="false">ROUND(C52,-3)</f>
        <v>18000</v>
      </c>
      <c r="E52" s="3" t="n">
        <f aca="false">('Direct Info &amp; Estimates'!$M$4-'Direct Info &amp; Estimates'!$M$3)/('Direct Info &amp; Estimates'!$G$4-'Direct Info &amp; Estimates'!$G$3)*($A52-'Direct Info &amp; Estimates'!$G$3)</f>
        <v>7931.44485847122</v>
      </c>
      <c r="F52" s="3" t="n">
        <f aca="false">'Direct Info &amp; Estimates'!$M$3+E52</f>
        <v>23812.4448584712</v>
      </c>
      <c r="G52" s="3" t="n">
        <f aca="false">ROUND(F52,-3)</f>
        <v>24000</v>
      </c>
      <c r="H52" s="3" t="n">
        <f aca="false">('Direct Info &amp; Estimates'!$Q$4-'Direct Info &amp; Estimates'!$Q$3)/('Direct Info &amp; Estimates'!$G$4-'Direct Info &amp; Estimates'!$G$3)*($A52-'Direct Info &amp; Estimates'!$G$3)</f>
        <v>1327.32994665292</v>
      </c>
      <c r="I52" s="3" t="n">
        <f aca="false">'Direct Info &amp; Estimates'!$Q$3+H52</f>
        <v>23485.1095763792</v>
      </c>
      <c r="J52" s="3" t="n">
        <f aca="false">ROUND(I52,-3)</f>
        <v>23000</v>
      </c>
      <c r="K52" s="3" t="n">
        <f aca="false">K51+1000</f>
        <v>72000</v>
      </c>
    </row>
    <row r="53" customFormat="false" ht="12.8" hidden="false" customHeight="false" outlineLevel="0" collapsed="false">
      <c r="A53" s="3" t="n">
        <f aca="false">A52+1000</f>
        <v>73000</v>
      </c>
      <c r="B53" s="3" t="n">
        <f aca="false">('Direct Info &amp; Estimates'!$L$4-'Direct Info &amp; Estimates'!$L$3)/('Direct Info &amp; Estimates'!$G$4-'Direct Info &amp; Estimates'!$G$3)*(A53-'Direct Info &amp; Estimates'!$G$3)</f>
        <v>6787.7562217968</v>
      </c>
      <c r="C53" s="3" t="n">
        <f aca="false">'Direct Info &amp; Estimates'!$L$3+B53</f>
        <v>18708.7562217968</v>
      </c>
      <c r="D53" s="3" t="n">
        <f aca="false">ROUND(C53,-3)</f>
        <v>19000</v>
      </c>
      <c r="E53" s="3" t="n">
        <f aca="false">('Direct Info &amp; Estimates'!$M$4-'Direct Info &amp; Estimates'!$M$3)/('Direct Info &amp; Estimates'!$G$4-'Direct Info &amp; Estimates'!$G$3)*($A53-'Direct Info &amp; Estimates'!$G$3)</f>
        <v>8260.48218925202</v>
      </c>
      <c r="F53" s="3" t="n">
        <f aca="false">'Direct Info &amp; Estimates'!$M$3+E53</f>
        <v>24141.482189252</v>
      </c>
      <c r="G53" s="3" t="n">
        <f aca="false">ROUND(F53,-3)</f>
        <v>24000</v>
      </c>
      <c r="H53" s="3" t="n">
        <f aca="false">('Direct Info &amp; Estimates'!$Q$4-'Direct Info &amp; Estimates'!$Q$3)/('Direct Info &amp; Estimates'!$G$4-'Direct Info &amp; Estimates'!$G$3)*($A53-'Direct Info &amp; Estimates'!$G$3)</f>
        <v>1382.39445387769</v>
      </c>
      <c r="I53" s="3" t="n">
        <f aca="false">'Direct Info &amp; Estimates'!$Q$3+H53</f>
        <v>23540.174083604</v>
      </c>
      <c r="J53" s="3" t="n">
        <f aca="false">ROUND(I53,-3)</f>
        <v>24000</v>
      </c>
      <c r="K53" s="3" t="n">
        <f aca="false">K52+1000</f>
        <v>73000</v>
      </c>
    </row>
    <row r="54" customFormat="false" ht="12.8" hidden="false" customHeight="false" outlineLevel="0" collapsed="false">
      <c r="A54" s="3" t="n">
        <f aca="false">A53+1000</f>
        <v>74000</v>
      </c>
      <c r="B54" s="3" t="n">
        <f aca="false">('Direct Info &amp; Estimates'!$L$4-'Direct Info &amp; Estimates'!$L$3)/('Direct Info &amp; Estimates'!$G$4-'Direct Info &amp; Estimates'!$G$3)*(A54-'Direct Info &amp; Estimates'!$G$3)</f>
        <v>7058.13089703268</v>
      </c>
      <c r="C54" s="3" t="n">
        <f aca="false">'Direct Info &amp; Estimates'!$L$3+B54</f>
        <v>18979.1308970327</v>
      </c>
      <c r="D54" s="3" t="n">
        <f aca="false">ROUND(C54,-3)</f>
        <v>19000</v>
      </c>
      <c r="E54" s="3" t="n">
        <f aca="false">('Direct Info &amp; Estimates'!$M$4-'Direct Info &amp; Estimates'!$M$3)/('Direct Info &amp; Estimates'!$G$4-'Direct Info &amp; Estimates'!$G$3)*($A54-'Direct Info &amp; Estimates'!$G$3)</f>
        <v>8589.51952003282</v>
      </c>
      <c r="F54" s="3" t="n">
        <f aca="false">'Direct Info &amp; Estimates'!$M$3+E54</f>
        <v>24470.5195200328</v>
      </c>
      <c r="G54" s="3" t="n">
        <f aca="false">ROUND(F54,-3)</f>
        <v>24000</v>
      </c>
      <c r="H54" s="3" t="n">
        <f aca="false">('Direct Info &amp; Estimates'!$Q$4-'Direct Info &amp; Estimates'!$Q$3)/('Direct Info &amp; Estimates'!$G$4-'Direct Info &amp; Estimates'!$G$3)*($A54-'Direct Info &amp; Estimates'!$G$3)</f>
        <v>1437.45896110245</v>
      </c>
      <c r="I54" s="3" t="n">
        <f aca="false">'Direct Info &amp; Estimates'!$Q$3+H54</f>
        <v>23595.2385908287</v>
      </c>
      <c r="J54" s="3" t="n">
        <f aca="false">ROUND(I54,-3)</f>
        <v>24000</v>
      </c>
      <c r="K54" s="3" t="n">
        <f aca="false">K53+1000</f>
        <v>74000</v>
      </c>
    </row>
    <row r="55" customFormat="false" ht="12.8" hidden="false" customHeight="false" outlineLevel="0" collapsed="false">
      <c r="A55" s="3" t="n">
        <f aca="false">A54+1000</f>
        <v>75000</v>
      </c>
      <c r="B55" s="3" t="n">
        <f aca="false">('Direct Info &amp; Estimates'!$L$4-'Direct Info &amp; Estimates'!$L$3)/('Direct Info &amp; Estimates'!$G$4-'Direct Info &amp; Estimates'!$G$3)*(A55-'Direct Info &amp; Estimates'!$G$3)</f>
        <v>7328.50557226856</v>
      </c>
      <c r="C55" s="3" t="n">
        <f aca="false">'Direct Info &amp; Estimates'!$L$3+B55</f>
        <v>19249.5055722686</v>
      </c>
      <c r="D55" s="3" t="n">
        <f aca="false">ROUND(C55,-3)</f>
        <v>19000</v>
      </c>
      <c r="E55" s="3" t="n">
        <f aca="false">('Direct Info &amp; Estimates'!$M$4-'Direct Info &amp; Estimates'!$M$3)/('Direct Info &amp; Estimates'!$G$4-'Direct Info &amp; Estimates'!$G$3)*($A55-'Direct Info &amp; Estimates'!$G$3)</f>
        <v>8918.55685081362</v>
      </c>
      <c r="F55" s="3" t="n">
        <f aca="false">'Direct Info &amp; Estimates'!$M$3+E55</f>
        <v>24799.5568508136</v>
      </c>
      <c r="G55" s="3" t="n">
        <f aca="false">ROUND(F55,-3)</f>
        <v>25000</v>
      </c>
      <c r="H55" s="3" t="n">
        <f aca="false">('Direct Info &amp; Estimates'!$Q$4-'Direct Info &amp; Estimates'!$Q$3)/('Direct Info &amp; Estimates'!$G$4-'Direct Info &amp; Estimates'!$G$3)*($A55-'Direct Info &amp; Estimates'!$G$3)</f>
        <v>1492.52346832721</v>
      </c>
      <c r="I55" s="3" t="n">
        <f aca="false">'Direct Info &amp; Estimates'!$Q$3+H55</f>
        <v>23650.3030980535</v>
      </c>
      <c r="J55" s="3" t="n">
        <f aca="false">ROUND(I55,-3)</f>
        <v>24000</v>
      </c>
      <c r="K55" s="3" t="n">
        <f aca="false">K54+1000</f>
        <v>75000</v>
      </c>
    </row>
    <row r="56" customFormat="false" ht="12.8" hidden="false" customHeight="false" outlineLevel="0" collapsed="false">
      <c r="A56" s="3" t="n">
        <f aca="false">A55+1000</f>
        <v>76000</v>
      </c>
      <c r="B56" s="3" t="n">
        <f aca="false">('Direct Info &amp; Estimates'!$L$4-'Direct Info &amp; Estimates'!$L$3)/('Direct Info &amp; Estimates'!$G$4-'Direct Info &amp; Estimates'!$G$3)*(A56-'Direct Info &amp; Estimates'!$G$3)</f>
        <v>7598.88024750445</v>
      </c>
      <c r="C56" s="3" t="n">
        <f aca="false">'Direct Info &amp; Estimates'!$L$3+B56</f>
        <v>19519.8802475044</v>
      </c>
      <c r="D56" s="3" t="n">
        <f aca="false">ROUND(C56,-3)</f>
        <v>20000</v>
      </c>
      <c r="E56" s="3" t="n">
        <f aca="false">('Direct Info &amp; Estimates'!$M$4-'Direct Info &amp; Estimates'!$M$3)/('Direct Info &amp; Estimates'!$G$4-'Direct Info &amp; Estimates'!$G$3)*($A56-'Direct Info &amp; Estimates'!$G$3)</f>
        <v>9247.59418159442</v>
      </c>
      <c r="F56" s="3" t="n">
        <f aca="false">'Direct Info &amp; Estimates'!$M$3+E56</f>
        <v>25128.5941815944</v>
      </c>
      <c r="G56" s="3" t="n">
        <f aca="false">ROUND(F56,-3)</f>
        <v>25000</v>
      </c>
      <c r="H56" s="3" t="n">
        <f aca="false">('Direct Info &amp; Estimates'!$Q$4-'Direct Info &amp; Estimates'!$Q$3)/('Direct Info &amp; Estimates'!$G$4-'Direct Info &amp; Estimates'!$G$3)*($A56-'Direct Info &amp; Estimates'!$G$3)</f>
        <v>1547.58797555198</v>
      </c>
      <c r="I56" s="3" t="n">
        <f aca="false">'Direct Info &amp; Estimates'!$Q$3+H56</f>
        <v>23705.3676052782</v>
      </c>
      <c r="J56" s="3" t="n">
        <f aca="false">ROUND(I56,-3)</f>
        <v>24000</v>
      </c>
      <c r="K56" s="3" t="n">
        <f aca="false">K55+1000</f>
        <v>76000</v>
      </c>
    </row>
    <row r="57" customFormat="false" ht="12.8" hidden="false" customHeight="false" outlineLevel="0" collapsed="false">
      <c r="A57" s="3" t="n">
        <f aca="false">A56+1000</f>
        <v>77000</v>
      </c>
      <c r="B57" s="3" t="n">
        <f aca="false">('Direct Info &amp; Estimates'!$L$4-'Direct Info &amp; Estimates'!$L$3)/('Direct Info &amp; Estimates'!$G$4-'Direct Info &amp; Estimates'!$G$3)*(A57-'Direct Info &amp; Estimates'!$G$3)</f>
        <v>7869.25492274033</v>
      </c>
      <c r="C57" s="3" t="n">
        <f aca="false">'Direct Info &amp; Estimates'!$L$3+B57</f>
        <v>19790.2549227403</v>
      </c>
      <c r="D57" s="3" t="n">
        <f aca="false">ROUND(C57,-3)</f>
        <v>20000</v>
      </c>
      <c r="E57" s="3" t="n">
        <f aca="false">('Direct Info &amp; Estimates'!$M$4-'Direct Info &amp; Estimates'!$M$3)/('Direct Info &amp; Estimates'!$G$4-'Direct Info &amp; Estimates'!$G$3)*($A57-'Direct Info &amp; Estimates'!$G$3)</f>
        <v>9576.63151237522</v>
      </c>
      <c r="F57" s="3" t="n">
        <f aca="false">'Direct Info &amp; Estimates'!$M$3+E57</f>
        <v>25457.6315123752</v>
      </c>
      <c r="G57" s="3" t="n">
        <f aca="false">ROUND(F57,-3)</f>
        <v>25000</v>
      </c>
      <c r="H57" s="3" t="n">
        <f aca="false">('Direct Info &amp; Estimates'!$Q$4-'Direct Info &amp; Estimates'!$Q$3)/('Direct Info &amp; Estimates'!$G$4-'Direct Info &amp; Estimates'!$G$3)*($A57-'Direct Info &amp; Estimates'!$G$3)</f>
        <v>1602.65248277674</v>
      </c>
      <c r="I57" s="3" t="n">
        <f aca="false">'Direct Info &amp; Estimates'!$Q$3+H57</f>
        <v>23760.432112503</v>
      </c>
      <c r="J57" s="3" t="n">
        <f aca="false">ROUND(I57,-3)</f>
        <v>24000</v>
      </c>
      <c r="K57" s="3" t="n">
        <f aca="false">K56+1000</f>
        <v>77000</v>
      </c>
    </row>
    <row r="58" customFormat="false" ht="12.8" hidden="false" customHeight="false" outlineLevel="0" collapsed="false">
      <c r="A58" s="3" t="n">
        <f aca="false">A57+1000</f>
        <v>78000</v>
      </c>
      <c r="B58" s="3" t="n">
        <f aca="false">('Direct Info &amp; Estimates'!$L$5-'Direct Info &amp; Estimates'!$L$4)/('Direct Info &amp; Estimates'!$G$5-'Direct Info &amp; Estimates'!$G$4)*(A58-'Direct Info &amp; Estimates'!$G$4)</f>
        <v>2.92543184970369</v>
      </c>
      <c r="C58" s="3" t="n">
        <f aca="false">'Direct Info &amp; Estimates'!$L$4+B58</f>
        <v>19832.9254318497</v>
      </c>
      <c r="D58" s="3" t="n">
        <f aca="false">ROUND(C58,-3)</f>
        <v>20000</v>
      </c>
      <c r="E58" s="3" t="n">
        <f aca="false">('Direct Info &amp; Estimates'!$M$5-'Direct Info &amp; Estimates'!$M$4)/('Direct Info &amp; Estimates'!$G$5-'Direct Info &amp; Estimates'!$G$4)*($A58-'Direct Info &amp; Estimates'!$G$4)</f>
        <v>40.6118774429454</v>
      </c>
      <c r="F58" s="3" t="n">
        <f aca="false">'Direct Info &amp; Estimates'!$M$4+E58</f>
        <v>25546.6118774429</v>
      </c>
      <c r="G58" s="3" t="n">
        <f aca="false">ROUND(F58,-3)</f>
        <v>26000</v>
      </c>
      <c r="H58" s="3" t="n">
        <f aca="false">('Direct Info &amp; Estimates'!$Q$5-'Direct Info &amp; Estimates'!$Q$4)/('Direct Info &amp; Estimates'!$G$5-'Direct Info &amp; Estimates'!$G$4)*($A58-'Direct Info &amp; Estimates'!$G$4)</f>
        <v>-34.8475764492278</v>
      </c>
      <c r="I58" s="3" t="n">
        <f aca="false">'Direct Info &amp; Estimates'!$Q$4+H58</f>
        <v>23733.6790186158</v>
      </c>
      <c r="J58" s="3" t="n">
        <f aca="false">ROUND(I58,-3)</f>
        <v>24000</v>
      </c>
      <c r="K58" s="3" t="n">
        <f aca="false">K57+1000</f>
        <v>78000</v>
      </c>
    </row>
    <row r="59" customFormat="false" ht="12.8" hidden="false" customHeight="false" outlineLevel="0" collapsed="false">
      <c r="A59" s="3" t="n">
        <f aca="false">A58+1000</f>
        <v>79000</v>
      </c>
      <c r="B59" s="3" t="n">
        <f aca="false">('Direct Info &amp; Estimates'!$L$5-'Direct Info &amp; Estimates'!$L$4)/('Direct Info &amp; Estimates'!$G$5-'Direct Info &amp; Estimates'!$G$4)*(A59-'Direct Info &amp; Estimates'!$G$4)</f>
        <v>6.35501197831295</v>
      </c>
      <c r="C59" s="3" t="n">
        <f aca="false">'Direct Info &amp; Estimates'!$L$4+B59</f>
        <v>19836.3550119783</v>
      </c>
      <c r="D59" s="3" t="n">
        <f aca="false">ROUND(C59,-3)</f>
        <v>20000</v>
      </c>
      <c r="E59" s="3" t="n">
        <f aca="false">('Direct Info &amp; Estimates'!$M$5-'Direct Info &amp; Estimates'!$M$4)/('Direct Info &amp; Estimates'!$G$5-'Direct Info &amp; Estimates'!$G$4)*($A59-'Direct Info &amp; Estimates'!$G$4)</f>
        <v>88.2225192283445</v>
      </c>
      <c r="F59" s="3" t="n">
        <f aca="false">'Direct Info &amp; Estimates'!$M$4+E59</f>
        <v>25594.2225192283</v>
      </c>
      <c r="G59" s="3" t="n">
        <f aca="false">ROUND(F59,-3)</f>
        <v>26000</v>
      </c>
      <c r="H59" s="3" t="n">
        <f aca="false">('Direct Info &amp; Estimates'!$Q$5-'Direct Info &amp; Estimates'!$Q$4)/('Direct Info &amp; Estimates'!$G$5-'Direct Info &amp; Estimates'!$G$4)*($A59-'Direct Info &amp; Estimates'!$G$4)</f>
        <v>-75.7005382888851</v>
      </c>
      <c r="I59" s="3" t="n">
        <f aca="false">'Direct Info &amp; Estimates'!$Q$4+H59</f>
        <v>23692.8260567762</v>
      </c>
      <c r="J59" s="3" t="n">
        <f aca="false">ROUND(I59,-3)</f>
        <v>24000</v>
      </c>
      <c r="K59" s="3" t="n">
        <f aca="false">K58+1000</f>
        <v>79000</v>
      </c>
    </row>
    <row r="60" customFormat="false" ht="12.8" hidden="false" customHeight="false" outlineLevel="0" collapsed="false">
      <c r="A60" s="3" t="n">
        <f aca="false">A59+1000</f>
        <v>80000</v>
      </c>
      <c r="B60" s="3" t="n">
        <f aca="false">('Direct Info &amp; Estimates'!$L$5-'Direct Info &amp; Estimates'!$L$4)/('Direct Info &amp; Estimates'!$G$5-'Direct Info &amp; Estimates'!$G$4)*(A60-'Direct Info &amp; Estimates'!$G$4)</f>
        <v>9.7845921069222</v>
      </c>
      <c r="C60" s="3" t="n">
        <f aca="false">'Direct Info &amp; Estimates'!$L$4+B60</f>
        <v>19839.7845921069</v>
      </c>
      <c r="D60" s="3" t="n">
        <f aca="false">ROUND(C60,-3)</f>
        <v>20000</v>
      </c>
      <c r="E60" s="3" t="n">
        <f aca="false">('Direct Info &amp; Estimates'!$M$5-'Direct Info &amp; Estimates'!$M$4)/('Direct Info &amp; Estimates'!$G$5-'Direct Info &amp; Estimates'!$G$4)*($A60-'Direct Info &amp; Estimates'!$G$4)</f>
        <v>135.833161013744</v>
      </c>
      <c r="F60" s="3" t="n">
        <f aca="false">'Direct Info &amp; Estimates'!$M$4+E60</f>
        <v>25641.8331610137</v>
      </c>
      <c r="G60" s="3" t="n">
        <f aca="false">ROUND(F60,-3)</f>
        <v>26000</v>
      </c>
      <c r="H60" s="3" t="n">
        <f aca="false">('Direct Info &amp; Estimates'!$Q$5-'Direct Info &amp; Estimates'!$Q$4)/('Direct Info &amp; Estimates'!$G$5-'Direct Info &amp; Estimates'!$G$4)*($A60-'Direct Info &amp; Estimates'!$G$4)</f>
        <v>-116.553500128543</v>
      </c>
      <c r="I60" s="3" t="n">
        <f aca="false">'Direct Info &amp; Estimates'!$Q$4+H60</f>
        <v>23651.9730949365</v>
      </c>
      <c r="J60" s="3" t="n">
        <f aca="false">ROUND(I60,-3)</f>
        <v>24000</v>
      </c>
      <c r="K60" s="3" t="n">
        <f aca="false">K59+1000</f>
        <v>80000</v>
      </c>
    </row>
    <row r="61" customFormat="false" ht="12.8" hidden="false" customHeight="false" outlineLevel="0" collapsed="false">
      <c r="A61" s="3" t="n">
        <f aca="false">A60+1000</f>
        <v>81000</v>
      </c>
      <c r="B61" s="3" t="n">
        <f aca="false">('Direct Info &amp; Estimates'!$L$5-'Direct Info &amp; Estimates'!$L$4)/('Direct Info &amp; Estimates'!$G$5-'Direct Info &amp; Estimates'!$G$4)*(A61-'Direct Info &amp; Estimates'!$G$4)</f>
        <v>13.2141722355315</v>
      </c>
      <c r="C61" s="3" t="n">
        <f aca="false">'Direct Info &amp; Estimates'!$L$4+B61</f>
        <v>19843.2141722355</v>
      </c>
      <c r="D61" s="3" t="n">
        <f aca="false">ROUND(C61,-3)</f>
        <v>20000</v>
      </c>
      <c r="E61" s="3" t="n">
        <f aca="false">('Direct Info &amp; Estimates'!$M$5-'Direct Info &amp; Estimates'!$M$4)/('Direct Info &amp; Estimates'!$G$5-'Direct Info &amp; Estimates'!$G$4)*($A61-'Direct Info &amp; Estimates'!$G$4)</f>
        <v>183.443802799143</v>
      </c>
      <c r="F61" s="3" t="n">
        <f aca="false">'Direct Info &amp; Estimates'!$M$4+E61</f>
        <v>25689.4438027991</v>
      </c>
      <c r="G61" s="3" t="n">
        <f aca="false">ROUND(F61,-3)</f>
        <v>26000</v>
      </c>
      <c r="H61" s="3" t="n">
        <f aca="false">('Direct Info &amp; Estimates'!$Q$5-'Direct Info &amp; Estimates'!$Q$4)/('Direct Info &amp; Estimates'!$G$5-'Direct Info &amp; Estimates'!$G$4)*($A61-'Direct Info &amp; Estimates'!$G$4)</f>
        <v>-157.4064619682</v>
      </c>
      <c r="I61" s="3" t="n">
        <f aca="false">'Direct Info &amp; Estimates'!$Q$4+H61</f>
        <v>23611.1201330969</v>
      </c>
      <c r="J61" s="3" t="n">
        <f aca="false">ROUND(I61,-3)</f>
        <v>24000</v>
      </c>
      <c r="K61" s="3" t="n">
        <f aca="false">K60+1000</f>
        <v>81000</v>
      </c>
    </row>
    <row r="62" customFormat="false" ht="12.8" hidden="false" customHeight="false" outlineLevel="0" collapsed="false">
      <c r="A62" s="3" t="n">
        <f aca="false">A61+1000</f>
        <v>82000</v>
      </c>
      <c r="B62" s="3" t="n">
        <f aca="false">('Direct Info &amp; Estimates'!$L$5-'Direct Info &amp; Estimates'!$L$4)/('Direct Info &amp; Estimates'!$G$5-'Direct Info &amp; Estimates'!$G$4)*(A62-'Direct Info &amp; Estimates'!$G$4)</f>
        <v>16.6437523641407</v>
      </c>
      <c r="C62" s="3" t="n">
        <f aca="false">'Direct Info &amp; Estimates'!$L$4+B62</f>
        <v>19846.6437523641</v>
      </c>
      <c r="D62" s="3" t="n">
        <f aca="false">ROUND(C62,-3)</f>
        <v>20000</v>
      </c>
      <c r="E62" s="3" t="n">
        <f aca="false">('Direct Info &amp; Estimates'!$M$5-'Direct Info &amp; Estimates'!$M$4)/('Direct Info &amp; Estimates'!$G$5-'Direct Info &amp; Estimates'!$G$4)*($A62-'Direct Info &amp; Estimates'!$G$4)</f>
        <v>231.054444584542</v>
      </c>
      <c r="F62" s="3" t="n">
        <f aca="false">'Direct Info &amp; Estimates'!$M$4+E62</f>
        <v>25737.0544445845</v>
      </c>
      <c r="G62" s="3" t="n">
        <f aca="false">ROUND(F62,-3)</f>
        <v>26000</v>
      </c>
      <c r="H62" s="3" t="n">
        <f aca="false">('Direct Info &amp; Estimates'!$Q$5-'Direct Info &amp; Estimates'!$Q$4)/('Direct Info &amp; Estimates'!$G$5-'Direct Info &amp; Estimates'!$G$4)*($A62-'Direct Info &amp; Estimates'!$G$4)</f>
        <v>-198.259423807857</v>
      </c>
      <c r="I62" s="3" t="n">
        <f aca="false">'Direct Info &amp; Estimates'!$Q$4+H62</f>
        <v>23570.2671712572</v>
      </c>
      <c r="J62" s="3" t="n">
        <f aca="false">ROUND(I62,-3)</f>
        <v>24000</v>
      </c>
      <c r="K62" s="3" t="n">
        <f aca="false">K61+1000</f>
        <v>82000</v>
      </c>
    </row>
    <row r="63" customFormat="false" ht="12.8" hidden="false" customHeight="false" outlineLevel="0" collapsed="false">
      <c r="A63" s="3" t="n">
        <f aca="false">A62+1000</f>
        <v>83000</v>
      </c>
      <c r="B63" s="3" t="n">
        <f aca="false">('Direct Info &amp; Estimates'!$L$5-'Direct Info &amp; Estimates'!$L$4)/('Direct Info &amp; Estimates'!$G$5-'Direct Info &amp; Estimates'!$G$4)*(A63-'Direct Info &amp; Estimates'!$G$4)</f>
        <v>20.07333249275</v>
      </c>
      <c r="C63" s="3" t="n">
        <f aca="false">'Direct Info &amp; Estimates'!$L$4+B63</f>
        <v>19850.0733324928</v>
      </c>
      <c r="D63" s="3" t="n">
        <f aca="false">ROUND(C63,-3)</f>
        <v>20000</v>
      </c>
      <c r="E63" s="3" t="n">
        <f aca="false">('Direct Info &amp; Estimates'!$M$5-'Direct Info &amp; Estimates'!$M$4)/('Direct Info &amp; Estimates'!$G$5-'Direct Info &amp; Estimates'!$G$4)*($A63-'Direct Info &amp; Estimates'!$G$4)</f>
        <v>278.665086369941</v>
      </c>
      <c r="F63" s="3" t="n">
        <f aca="false">'Direct Info &amp; Estimates'!$M$4+E63</f>
        <v>25784.6650863699</v>
      </c>
      <c r="G63" s="3" t="n">
        <f aca="false">ROUND(F63,-3)</f>
        <v>26000</v>
      </c>
      <c r="H63" s="3" t="n">
        <f aca="false">('Direct Info &amp; Estimates'!$Q$5-'Direct Info &amp; Estimates'!$Q$4)/('Direct Info &amp; Estimates'!$G$5-'Direct Info &amp; Estimates'!$G$4)*($A63-'Direct Info &amp; Estimates'!$G$4)</f>
        <v>-239.112385647515</v>
      </c>
      <c r="I63" s="3" t="n">
        <f aca="false">'Direct Info &amp; Estimates'!$Q$4+H63</f>
        <v>23529.4142094175</v>
      </c>
      <c r="J63" s="3" t="n">
        <f aca="false">ROUND(I63,-3)</f>
        <v>24000</v>
      </c>
      <c r="K63" s="3" t="n">
        <f aca="false">K62+1000</f>
        <v>83000</v>
      </c>
    </row>
    <row r="64" customFormat="false" ht="12.8" hidden="false" customHeight="false" outlineLevel="0" collapsed="false">
      <c r="A64" s="3" t="n">
        <f aca="false">A63+1000</f>
        <v>84000</v>
      </c>
      <c r="B64" s="3" t="n">
        <f aca="false">('Direct Info &amp; Estimates'!$L$5-'Direct Info &amp; Estimates'!$L$4)/('Direct Info &amp; Estimates'!$G$5-'Direct Info &amp; Estimates'!$G$4)*(A64-'Direct Info &amp; Estimates'!$G$4)</f>
        <v>23.5029126213592</v>
      </c>
      <c r="C64" s="3" t="n">
        <f aca="false">'Direct Info &amp; Estimates'!$L$4+B64</f>
        <v>19853.5029126214</v>
      </c>
      <c r="D64" s="3" t="n">
        <f aca="false">ROUND(C64,-3)</f>
        <v>20000</v>
      </c>
      <c r="E64" s="3" t="n">
        <f aca="false">('Direct Info &amp; Estimates'!$M$5-'Direct Info &amp; Estimates'!$M$4)/('Direct Info &amp; Estimates'!$G$5-'Direct Info &amp; Estimates'!$G$4)*($A64-'Direct Info &amp; Estimates'!$G$4)</f>
        <v>326.27572815534</v>
      </c>
      <c r="F64" s="3" t="n">
        <f aca="false">'Direct Info &amp; Estimates'!$M$4+E64</f>
        <v>25832.2757281553</v>
      </c>
      <c r="G64" s="3" t="n">
        <f aca="false">ROUND(F64,-3)</f>
        <v>26000</v>
      </c>
      <c r="H64" s="3" t="n">
        <f aca="false">('Direct Info &amp; Estimates'!$Q$5-'Direct Info &amp; Estimates'!$Q$4)/('Direct Info &amp; Estimates'!$G$5-'Direct Info &amp; Estimates'!$G$4)*($A64-'Direct Info &amp; Estimates'!$G$4)</f>
        <v>-279.965347487172</v>
      </c>
      <c r="I64" s="3" t="n">
        <f aca="false">'Direct Info &amp; Estimates'!$Q$4+H64</f>
        <v>23488.5612475779</v>
      </c>
      <c r="J64" s="3" t="n">
        <f aca="false">ROUND(I64,-3)</f>
        <v>23000</v>
      </c>
      <c r="K64" s="3" t="n">
        <f aca="false">K63+1000</f>
        <v>84000</v>
      </c>
    </row>
    <row r="65" customFormat="false" ht="12.8" hidden="false" customHeight="false" outlineLevel="0" collapsed="false">
      <c r="A65" s="3" t="n">
        <f aca="false">A64+1000</f>
        <v>85000</v>
      </c>
      <c r="B65" s="3" t="n">
        <f aca="false">('Direct Info &amp; Estimates'!$L$5-'Direct Info &amp; Estimates'!$L$4)/('Direct Info &amp; Estimates'!$G$5-'Direct Info &amp; Estimates'!$G$4)*(A65-'Direct Info &amp; Estimates'!$G$4)</f>
        <v>26.9324927499685</v>
      </c>
      <c r="C65" s="3" t="n">
        <f aca="false">'Direct Info &amp; Estimates'!$L$4+B65</f>
        <v>19856.93249275</v>
      </c>
      <c r="D65" s="3" t="n">
        <f aca="false">ROUND(C65,-3)</f>
        <v>20000</v>
      </c>
      <c r="E65" s="3" t="n">
        <f aca="false">('Direct Info &amp; Estimates'!$M$5-'Direct Info &amp; Estimates'!$M$4)/('Direct Info &amp; Estimates'!$G$5-'Direct Info &amp; Estimates'!$G$4)*($A65-'Direct Info &amp; Estimates'!$G$4)</f>
        <v>373.886369940739</v>
      </c>
      <c r="F65" s="3" t="n">
        <f aca="false">'Direct Info &amp; Estimates'!$M$4+E65</f>
        <v>25879.8863699407</v>
      </c>
      <c r="G65" s="3" t="n">
        <f aca="false">ROUND(F65,-3)</f>
        <v>26000</v>
      </c>
      <c r="H65" s="3" t="n">
        <f aca="false">('Direct Info &amp; Estimates'!$Q$5-'Direct Info &amp; Estimates'!$Q$4)/('Direct Info &amp; Estimates'!$G$5-'Direct Info &amp; Estimates'!$G$4)*($A65-'Direct Info &amp; Estimates'!$G$4)</f>
        <v>-320.818309326829</v>
      </c>
      <c r="I65" s="3" t="n">
        <f aca="false">'Direct Info &amp; Estimates'!$Q$4+H65</f>
        <v>23447.7082857382</v>
      </c>
      <c r="J65" s="3" t="n">
        <f aca="false">ROUND(I65,-3)</f>
        <v>23000</v>
      </c>
      <c r="K65" s="3" t="n">
        <f aca="false">K64+1000</f>
        <v>85000</v>
      </c>
    </row>
    <row r="66" customFormat="false" ht="12.8" hidden="false" customHeight="false" outlineLevel="0" collapsed="false">
      <c r="A66" s="3" t="n">
        <f aca="false">A65+1000</f>
        <v>86000</v>
      </c>
      <c r="B66" s="3" t="n">
        <f aca="false">('Direct Info &amp; Estimates'!$L$5-'Direct Info &amp; Estimates'!$L$4)/('Direct Info &amp; Estimates'!$G$5-'Direct Info &amp; Estimates'!$G$4)*(A66-'Direct Info &amp; Estimates'!$G$4)</f>
        <v>30.3620728785777</v>
      </c>
      <c r="C66" s="3" t="n">
        <f aca="false">'Direct Info &amp; Estimates'!$L$4+B66</f>
        <v>19860.3620728786</v>
      </c>
      <c r="D66" s="3" t="n">
        <f aca="false">ROUND(C66,-3)</f>
        <v>20000</v>
      </c>
      <c r="E66" s="3" t="n">
        <f aca="false">('Direct Info &amp; Estimates'!$M$5-'Direct Info &amp; Estimates'!$M$4)/('Direct Info &amp; Estimates'!$G$5-'Direct Info &amp; Estimates'!$G$4)*($A66-'Direct Info &amp; Estimates'!$G$4)</f>
        <v>421.497011726138</v>
      </c>
      <c r="F66" s="3" t="n">
        <f aca="false">'Direct Info &amp; Estimates'!$M$4+E66</f>
        <v>25927.4970117261</v>
      </c>
      <c r="G66" s="3" t="n">
        <f aca="false">ROUND(F66,-3)</f>
        <v>26000</v>
      </c>
      <c r="H66" s="3" t="n">
        <f aca="false">('Direct Info &amp; Estimates'!$Q$5-'Direct Info &amp; Estimates'!$Q$4)/('Direct Info &amp; Estimates'!$G$5-'Direct Info &amp; Estimates'!$G$4)*($A66-'Direct Info &amp; Estimates'!$G$4)</f>
        <v>-361.671271166487</v>
      </c>
      <c r="I66" s="3" t="n">
        <f aca="false">'Direct Info &amp; Estimates'!$Q$4+H66</f>
        <v>23406.8553238986</v>
      </c>
      <c r="J66" s="3" t="n">
        <f aca="false">ROUND(I66,-3)</f>
        <v>23000</v>
      </c>
      <c r="K66" s="3" t="n">
        <f aca="false">K65+1000</f>
        <v>86000</v>
      </c>
    </row>
    <row r="67" customFormat="false" ht="12.8" hidden="false" customHeight="false" outlineLevel="0" collapsed="false">
      <c r="A67" s="3" t="n">
        <f aca="false">A66+1000</f>
        <v>87000</v>
      </c>
      <c r="B67" s="3" t="n">
        <f aca="false">('Direct Info &amp; Estimates'!$L$5-'Direct Info &amp; Estimates'!$L$4)/('Direct Info &amp; Estimates'!$G$5-'Direct Info &amp; Estimates'!$G$4)*(A67-'Direct Info &amp; Estimates'!$G$4)</f>
        <v>33.791653007187</v>
      </c>
      <c r="C67" s="3" t="n">
        <f aca="false">'Direct Info &amp; Estimates'!$L$4+B67</f>
        <v>19863.7916530072</v>
      </c>
      <c r="D67" s="3" t="n">
        <f aca="false">ROUND(C67,-3)</f>
        <v>20000</v>
      </c>
      <c r="E67" s="3" t="n">
        <f aca="false">('Direct Info &amp; Estimates'!$M$5-'Direct Info &amp; Estimates'!$M$4)/('Direct Info &amp; Estimates'!$G$5-'Direct Info &amp; Estimates'!$G$4)*($A67-'Direct Info &amp; Estimates'!$G$4)</f>
        <v>469.107653511537</v>
      </c>
      <c r="F67" s="3" t="n">
        <f aca="false">'Direct Info &amp; Estimates'!$M$4+E67</f>
        <v>25975.1076535115</v>
      </c>
      <c r="G67" s="3" t="n">
        <f aca="false">ROUND(F67,-3)</f>
        <v>26000</v>
      </c>
      <c r="H67" s="3" t="n">
        <f aca="false">('Direct Info &amp; Estimates'!$Q$5-'Direct Info &amp; Estimates'!$Q$4)/('Direct Info &amp; Estimates'!$G$5-'Direct Info &amp; Estimates'!$G$4)*($A67-'Direct Info &amp; Estimates'!$G$4)</f>
        <v>-402.524233006144</v>
      </c>
      <c r="I67" s="3" t="n">
        <f aca="false">'Direct Info &amp; Estimates'!$Q$4+H67</f>
        <v>23366.0023620589</v>
      </c>
      <c r="J67" s="3" t="n">
        <f aca="false">ROUND(I67,-3)</f>
        <v>23000</v>
      </c>
      <c r="K67" s="3" t="n">
        <f aca="false">K66+1000</f>
        <v>87000</v>
      </c>
    </row>
    <row r="68" customFormat="false" ht="12.8" hidden="false" customHeight="false" outlineLevel="0" collapsed="false">
      <c r="A68" s="3" t="n">
        <f aca="false">A67+1000</f>
        <v>88000</v>
      </c>
      <c r="B68" s="3" t="n">
        <f aca="false">('Direct Info &amp; Estimates'!$L$5-'Direct Info &amp; Estimates'!$L$4)/('Direct Info &amp; Estimates'!$G$5-'Direct Info &amp; Estimates'!$G$4)*(A68-'Direct Info &amp; Estimates'!$G$4)</f>
        <v>37.2212331357962</v>
      </c>
      <c r="C68" s="3" t="n">
        <f aca="false">'Direct Info &amp; Estimates'!$L$4+B68</f>
        <v>19867.2212331358</v>
      </c>
      <c r="D68" s="3" t="n">
        <f aca="false">ROUND(C68,-3)</f>
        <v>20000</v>
      </c>
      <c r="E68" s="3" t="n">
        <f aca="false">('Direct Info &amp; Estimates'!$M$5-'Direct Info &amp; Estimates'!$M$4)/('Direct Info &amp; Estimates'!$G$5-'Direct Info &amp; Estimates'!$G$4)*($A68-'Direct Info &amp; Estimates'!$G$4)</f>
        <v>516.718295296936</v>
      </c>
      <c r="F68" s="3" t="n">
        <f aca="false">'Direct Info &amp; Estimates'!$M$4+E68</f>
        <v>26022.7182952969</v>
      </c>
      <c r="G68" s="3" t="n">
        <f aca="false">ROUND(F68,-3)</f>
        <v>26000</v>
      </c>
      <c r="H68" s="3" t="n">
        <f aca="false">('Direct Info &amp; Estimates'!$Q$5-'Direct Info &amp; Estimates'!$Q$4)/('Direct Info &amp; Estimates'!$G$5-'Direct Info &amp; Estimates'!$G$4)*($A68-'Direct Info &amp; Estimates'!$G$4)</f>
        <v>-443.377194845802</v>
      </c>
      <c r="I68" s="3" t="n">
        <f aca="false">'Direct Info &amp; Estimates'!$Q$4+H68</f>
        <v>23325.1494002192</v>
      </c>
      <c r="J68" s="3" t="n">
        <f aca="false">ROUND(I68,-3)</f>
        <v>23000</v>
      </c>
      <c r="K68" s="3" t="n">
        <f aca="false">K67+1000</f>
        <v>88000</v>
      </c>
    </row>
    <row r="69" customFormat="false" ht="12.8" hidden="false" customHeight="false" outlineLevel="0" collapsed="false">
      <c r="A69" s="3" t="n">
        <f aca="false">A68+1000</f>
        <v>89000</v>
      </c>
      <c r="B69" s="3" t="n">
        <f aca="false">('Direct Info &amp; Estimates'!$L$5-'Direct Info &amp; Estimates'!$L$4)/('Direct Info &amp; Estimates'!$G$5-'Direct Info &amp; Estimates'!$G$4)*(A69-'Direct Info &amp; Estimates'!$G$4)</f>
        <v>40.6508132644055</v>
      </c>
      <c r="C69" s="3" t="n">
        <f aca="false">'Direct Info &amp; Estimates'!$L$4+B69</f>
        <v>19870.6508132644</v>
      </c>
      <c r="D69" s="3" t="n">
        <f aca="false">ROUND(C69,-3)</f>
        <v>20000</v>
      </c>
      <c r="E69" s="3" t="n">
        <f aca="false">('Direct Info &amp; Estimates'!$M$5-'Direct Info &amp; Estimates'!$M$4)/('Direct Info &amp; Estimates'!$G$5-'Direct Info &amp; Estimates'!$G$4)*($A69-'Direct Info &amp; Estimates'!$G$4)</f>
        <v>564.328937082335</v>
      </c>
      <c r="F69" s="3" t="n">
        <f aca="false">'Direct Info &amp; Estimates'!$M$4+E69</f>
        <v>26070.3289370823</v>
      </c>
      <c r="G69" s="3" t="n">
        <f aca="false">ROUND(F69,-3)</f>
        <v>26000</v>
      </c>
      <c r="H69" s="3" t="n">
        <f aca="false">('Direct Info &amp; Estimates'!$Q$5-'Direct Info &amp; Estimates'!$Q$4)/('Direct Info &amp; Estimates'!$G$5-'Direct Info &amp; Estimates'!$G$4)*($A69-'Direct Info &amp; Estimates'!$G$4)</f>
        <v>-484.230156685459</v>
      </c>
      <c r="I69" s="3" t="n">
        <f aca="false">'Direct Info &amp; Estimates'!$Q$4+H69</f>
        <v>23284.2964383796</v>
      </c>
      <c r="J69" s="3" t="n">
        <f aca="false">ROUND(I69,-3)</f>
        <v>23000</v>
      </c>
      <c r="K69" s="3" t="n">
        <f aca="false">K68+1000</f>
        <v>89000</v>
      </c>
    </row>
    <row r="70" customFormat="false" ht="12.8" hidden="false" customHeight="false" outlineLevel="0" collapsed="false">
      <c r="A70" s="3" t="n">
        <f aca="false">A69+1000</f>
        <v>90000</v>
      </c>
      <c r="B70" s="3" t="n">
        <f aca="false">('Direct Info &amp; Estimates'!$L$5-'Direct Info &amp; Estimates'!$L$4)/('Direct Info &amp; Estimates'!$G$5-'Direct Info &amp; Estimates'!$G$4)*(A70-'Direct Info &amp; Estimates'!$G$4)</f>
        <v>44.0803933930148</v>
      </c>
      <c r="C70" s="3" t="n">
        <f aca="false">'Direct Info &amp; Estimates'!$L$4+B70</f>
        <v>19874.080393393</v>
      </c>
      <c r="D70" s="3" t="n">
        <f aca="false">ROUND(C70,-3)</f>
        <v>20000</v>
      </c>
      <c r="E70" s="3" t="n">
        <f aca="false">('Direct Info &amp; Estimates'!$M$5-'Direct Info &amp; Estimates'!$M$4)/('Direct Info &amp; Estimates'!$G$5-'Direct Info &amp; Estimates'!$G$4)*($A70-'Direct Info &amp; Estimates'!$G$4)</f>
        <v>611.939578867734</v>
      </c>
      <c r="F70" s="3" t="n">
        <f aca="false">'Direct Info &amp; Estimates'!$M$4+E70</f>
        <v>26117.9395788677</v>
      </c>
      <c r="G70" s="3" t="n">
        <f aca="false">ROUND(F70,-3)</f>
        <v>26000</v>
      </c>
      <c r="H70" s="3" t="n">
        <f aca="false">('Direct Info &amp; Estimates'!$Q$5-'Direct Info &amp; Estimates'!$Q$4)/('Direct Info &amp; Estimates'!$G$5-'Direct Info &amp; Estimates'!$G$4)*($A70-'Direct Info &amp; Estimates'!$G$4)</f>
        <v>-525.083118525116</v>
      </c>
      <c r="I70" s="3" t="n">
        <f aca="false">'Direct Info &amp; Estimates'!$Q$4+H70</f>
        <v>23243.4434765399</v>
      </c>
      <c r="J70" s="3" t="n">
        <f aca="false">ROUND(I70,-3)</f>
        <v>23000</v>
      </c>
      <c r="K70" s="3" t="n">
        <f aca="false">K69+1000</f>
        <v>90000</v>
      </c>
    </row>
    <row r="71" customFormat="false" ht="12.8" hidden="false" customHeight="false" outlineLevel="0" collapsed="false">
      <c r="A71" s="3" t="n">
        <f aca="false">A70+1000</f>
        <v>91000</v>
      </c>
      <c r="B71" s="3" t="n">
        <f aca="false">('Direct Info &amp; Estimates'!$L$5-'Direct Info &amp; Estimates'!$L$4)/('Direct Info &amp; Estimates'!$G$5-'Direct Info &amp; Estimates'!$G$4)*(A71-'Direct Info &amp; Estimates'!$G$4)</f>
        <v>47.509973521624</v>
      </c>
      <c r="C71" s="3" t="n">
        <f aca="false">'Direct Info &amp; Estimates'!$L$4+B71</f>
        <v>19877.5099735216</v>
      </c>
      <c r="D71" s="3" t="n">
        <f aca="false">ROUND(C71,-3)</f>
        <v>20000</v>
      </c>
      <c r="E71" s="3" t="n">
        <f aca="false">('Direct Info &amp; Estimates'!$M$5-'Direct Info &amp; Estimates'!$M$4)/('Direct Info &amp; Estimates'!$G$5-'Direct Info &amp; Estimates'!$G$4)*($A71-'Direct Info &amp; Estimates'!$G$4)</f>
        <v>659.550220653133</v>
      </c>
      <c r="F71" s="3" t="n">
        <f aca="false">'Direct Info &amp; Estimates'!$M$4+E71</f>
        <v>26165.5502206531</v>
      </c>
      <c r="G71" s="3" t="n">
        <f aca="false">ROUND(F71,-3)</f>
        <v>26000</v>
      </c>
      <c r="H71" s="3" t="n">
        <f aca="false">('Direct Info &amp; Estimates'!$Q$5-'Direct Info &amp; Estimates'!$Q$4)/('Direct Info &amp; Estimates'!$G$5-'Direct Info &amp; Estimates'!$G$4)*($A71-'Direct Info &amp; Estimates'!$G$4)</f>
        <v>-565.936080364774</v>
      </c>
      <c r="I71" s="3" t="n">
        <f aca="false">'Direct Info &amp; Estimates'!$Q$4+H71</f>
        <v>23202.5905147003</v>
      </c>
      <c r="J71" s="3" t="n">
        <f aca="false">ROUND(I71,-3)</f>
        <v>23000</v>
      </c>
      <c r="K71" s="3" t="n">
        <f aca="false">K70+1000</f>
        <v>91000</v>
      </c>
    </row>
    <row r="72" customFormat="false" ht="12.8" hidden="false" customHeight="false" outlineLevel="0" collapsed="false">
      <c r="A72" s="3" t="n">
        <f aca="false">A71+1000</f>
        <v>92000</v>
      </c>
      <c r="B72" s="3" t="n">
        <f aca="false">('Direct Info &amp; Estimates'!$L$5-'Direct Info &amp; Estimates'!$L$4)/('Direct Info &amp; Estimates'!$G$5-'Direct Info &amp; Estimates'!$G$4)*(A72-'Direct Info &amp; Estimates'!$G$4)</f>
        <v>50.9395536502333</v>
      </c>
      <c r="C72" s="3" t="n">
        <f aca="false">'Direct Info &amp; Estimates'!$L$4+B72</f>
        <v>19880.9395536502</v>
      </c>
      <c r="D72" s="3" t="n">
        <f aca="false">ROUND(C72,-3)</f>
        <v>20000</v>
      </c>
      <c r="E72" s="3" t="n">
        <f aca="false">('Direct Info &amp; Estimates'!$M$5-'Direct Info &amp; Estimates'!$M$4)/('Direct Info &amp; Estimates'!$G$5-'Direct Info &amp; Estimates'!$G$4)*($A72-'Direct Info &amp; Estimates'!$G$4)</f>
        <v>707.160862438532</v>
      </c>
      <c r="F72" s="3" t="n">
        <f aca="false">'Direct Info &amp; Estimates'!$M$4+E72</f>
        <v>26213.1608624385</v>
      </c>
      <c r="G72" s="3" t="n">
        <f aca="false">ROUND(F72,-3)</f>
        <v>26000</v>
      </c>
      <c r="H72" s="3" t="n">
        <f aca="false">('Direct Info &amp; Estimates'!$Q$5-'Direct Info &amp; Estimates'!$Q$4)/('Direct Info &amp; Estimates'!$G$5-'Direct Info &amp; Estimates'!$G$4)*($A72-'Direct Info &amp; Estimates'!$G$4)</f>
        <v>-606.789042204431</v>
      </c>
      <c r="I72" s="3" t="n">
        <f aca="false">'Direct Info &amp; Estimates'!$Q$4+H72</f>
        <v>23161.7375528606</v>
      </c>
      <c r="J72" s="3" t="n">
        <f aca="false">ROUND(I72,-3)</f>
        <v>23000</v>
      </c>
      <c r="K72" s="3" t="n">
        <f aca="false">K71+1000</f>
        <v>92000</v>
      </c>
    </row>
    <row r="73" customFormat="false" ht="12.8" hidden="false" customHeight="false" outlineLevel="0" collapsed="false">
      <c r="A73" s="3" t="n">
        <f aca="false">A72+1000</f>
        <v>93000</v>
      </c>
      <c r="B73" s="3" t="n">
        <f aca="false">('Direct Info &amp; Estimates'!$L$5-'Direct Info &amp; Estimates'!$L$4)/('Direct Info &amp; Estimates'!$G$5-'Direct Info &amp; Estimates'!$G$4)*(A73-'Direct Info &amp; Estimates'!$G$4)</f>
        <v>54.3691337788425</v>
      </c>
      <c r="C73" s="3" t="n">
        <f aca="false">'Direct Info &amp; Estimates'!$L$4+B73</f>
        <v>19884.3691337788</v>
      </c>
      <c r="D73" s="3" t="n">
        <f aca="false">ROUND(C73,-3)</f>
        <v>20000</v>
      </c>
      <c r="E73" s="3" t="n">
        <f aca="false">('Direct Info &amp; Estimates'!$M$5-'Direct Info &amp; Estimates'!$M$4)/('Direct Info &amp; Estimates'!$G$5-'Direct Info &amp; Estimates'!$G$4)*($A73-'Direct Info &amp; Estimates'!$G$4)</f>
        <v>754.771504223931</v>
      </c>
      <c r="F73" s="3" t="n">
        <f aca="false">'Direct Info &amp; Estimates'!$M$4+E73</f>
        <v>26260.7715042239</v>
      </c>
      <c r="G73" s="3" t="n">
        <f aca="false">ROUND(F73,-3)</f>
        <v>26000</v>
      </c>
      <c r="H73" s="3" t="n">
        <f aca="false">('Direct Info &amp; Estimates'!$Q$5-'Direct Info &amp; Estimates'!$Q$4)/('Direct Info &amp; Estimates'!$G$5-'Direct Info &amp; Estimates'!$G$4)*($A73-'Direct Info &amp; Estimates'!$G$4)</f>
        <v>-647.642004044089</v>
      </c>
      <c r="I73" s="3" t="n">
        <f aca="false">'Direct Info &amp; Estimates'!$Q$4+H73</f>
        <v>23120.884591021</v>
      </c>
      <c r="J73" s="3" t="n">
        <f aca="false">ROUND(I73,-3)</f>
        <v>23000</v>
      </c>
      <c r="K73" s="3" t="n">
        <f aca="false">K72+1000</f>
        <v>93000</v>
      </c>
    </row>
    <row r="74" customFormat="false" ht="12.8" hidden="false" customHeight="false" outlineLevel="0" collapsed="false">
      <c r="A74" s="3" t="n">
        <f aca="false">A73+1000</f>
        <v>94000</v>
      </c>
      <c r="B74" s="3" t="n">
        <f aca="false">('Direct Info &amp; Estimates'!$L$5-'Direct Info &amp; Estimates'!$L$4)/('Direct Info &amp; Estimates'!$G$5-'Direct Info &amp; Estimates'!$G$4)*(A74-'Direct Info &amp; Estimates'!$G$4)</f>
        <v>57.7987139074518</v>
      </c>
      <c r="C74" s="3" t="n">
        <f aca="false">'Direct Info &amp; Estimates'!$L$4+B74</f>
        <v>19887.7987139075</v>
      </c>
      <c r="D74" s="3" t="n">
        <f aca="false">ROUND(C74,-3)</f>
        <v>20000</v>
      </c>
      <c r="E74" s="3" t="n">
        <f aca="false">('Direct Info &amp; Estimates'!$M$5-'Direct Info &amp; Estimates'!$M$4)/('Direct Info &amp; Estimates'!$G$5-'Direct Info &amp; Estimates'!$G$4)*($A74-'Direct Info &amp; Estimates'!$G$4)</f>
        <v>802.38214600933</v>
      </c>
      <c r="F74" s="3" t="n">
        <f aca="false">'Direct Info &amp; Estimates'!$M$4+E74</f>
        <v>26308.3821460093</v>
      </c>
      <c r="G74" s="3" t="n">
        <f aca="false">ROUND(F74,-3)</f>
        <v>26000</v>
      </c>
      <c r="H74" s="3" t="n">
        <f aca="false">('Direct Info &amp; Estimates'!$Q$5-'Direct Info &amp; Estimates'!$Q$4)/('Direct Info &amp; Estimates'!$G$5-'Direct Info &amp; Estimates'!$G$4)*($A74-'Direct Info &amp; Estimates'!$G$4)</f>
        <v>-688.494965883746</v>
      </c>
      <c r="I74" s="3" t="n">
        <f aca="false">'Direct Info &amp; Estimates'!$Q$4+H74</f>
        <v>23080.0316291813</v>
      </c>
      <c r="J74" s="3" t="n">
        <f aca="false">ROUND(I74,-3)</f>
        <v>23000</v>
      </c>
      <c r="K74" s="3" t="n">
        <f aca="false">K73+1000</f>
        <v>94000</v>
      </c>
    </row>
    <row r="75" customFormat="false" ht="12.8" hidden="false" customHeight="false" outlineLevel="0" collapsed="false">
      <c r="A75" s="3" t="n">
        <f aca="false">A74+1000</f>
        <v>95000</v>
      </c>
      <c r="B75" s="3" t="n">
        <f aca="false">('Direct Info &amp; Estimates'!$L$5-'Direct Info &amp; Estimates'!$L$4)/('Direct Info &amp; Estimates'!$G$5-'Direct Info &amp; Estimates'!$G$4)*(A75-'Direct Info &amp; Estimates'!$G$4)</f>
        <v>61.228294036061</v>
      </c>
      <c r="C75" s="3" t="n">
        <f aca="false">'Direct Info &amp; Estimates'!$L$4+B75</f>
        <v>19891.2282940361</v>
      </c>
      <c r="D75" s="3" t="n">
        <f aca="false">ROUND(C75,-3)</f>
        <v>20000</v>
      </c>
      <c r="E75" s="3" t="n">
        <f aca="false">('Direct Info &amp; Estimates'!$M$5-'Direct Info &amp; Estimates'!$M$4)/('Direct Info &amp; Estimates'!$G$5-'Direct Info &amp; Estimates'!$G$4)*($A75-'Direct Info &amp; Estimates'!$G$4)</f>
        <v>849.99278779473</v>
      </c>
      <c r="F75" s="3" t="n">
        <f aca="false">'Direct Info &amp; Estimates'!$M$4+E75</f>
        <v>26355.9927877947</v>
      </c>
      <c r="G75" s="3" t="n">
        <f aca="false">ROUND(F75,-3)</f>
        <v>26000</v>
      </c>
      <c r="H75" s="3" t="n">
        <f aca="false">('Direct Info &amp; Estimates'!$Q$5-'Direct Info &amp; Estimates'!$Q$4)/('Direct Info &amp; Estimates'!$G$5-'Direct Info &amp; Estimates'!$G$4)*($A75-'Direct Info &amp; Estimates'!$G$4)</f>
        <v>-729.347927723403</v>
      </c>
      <c r="I75" s="3" t="n">
        <f aca="false">'Direct Info &amp; Estimates'!$Q$4+H75</f>
        <v>23039.1786673416</v>
      </c>
      <c r="J75" s="3" t="n">
        <f aca="false">ROUND(I75,-3)</f>
        <v>23000</v>
      </c>
      <c r="K75" s="3" t="n">
        <f aca="false">K74+1000</f>
        <v>95000</v>
      </c>
    </row>
    <row r="76" customFormat="false" ht="12.8" hidden="false" customHeight="false" outlineLevel="0" collapsed="false">
      <c r="A76" s="3" t="n">
        <f aca="false">A75+1000</f>
        <v>96000</v>
      </c>
      <c r="B76" s="3" t="n">
        <f aca="false">('Direct Info &amp; Estimates'!$L$5-'Direct Info &amp; Estimates'!$L$4)/('Direct Info &amp; Estimates'!$G$5-'Direct Info &amp; Estimates'!$G$4)*(A76-'Direct Info &amp; Estimates'!$G$4)</f>
        <v>64.6578741646703</v>
      </c>
      <c r="C76" s="3" t="n">
        <f aca="false">'Direct Info &amp; Estimates'!$L$4+B76</f>
        <v>19894.6578741647</v>
      </c>
      <c r="D76" s="3" t="n">
        <f aca="false">ROUND(C76,-3)</f>
        <v>20000</v>
      </c>
      <c r="E76" s="3" t="n">
        <f aca="false">('Direct Info &amp; Estimates'!$M$5-'Direct Info &amp; Estimates'!$M$4)/('Direct Info &amp; Estimates'!$G$5-'Direct Info &amp; Estimates'!$G$4)*($A76-'Direct Info &amp; Estimates'!$G$4)</f>
        <v>897.603429580129</v>
      </c>
      <c r="F76" s="3" t="n">
        <f aca="false">'Direct Info &amp; Estimates'!$M$4+E76</f>
        <v>26403.6034295801</v>
      </c>
      <c r="G76" s="3" t="n">
        <f aca="false">ROUND(F76,-3)</f>
        <v>26000</v>
      </c>
      <c r="H76" s="3" t="n">
        <f aca="false">('Direct Info &amp; Estimates'!$Q$5-'Direct Info &amp; Estimates'!$Q$4)/('Direct Info &amp; Estimates'!$G$5-'Direct Info &amp; Estimates'!$G$4)*($A76-'Direct Info &amp; Estimates'!$G$4)</f>
        <v>-770.200889563061</v>
      </c>
      <c r="I76" s="3" t="n">
        <f aca="false">'Direct Info &amp; Estimates'!$Q$4+H76</f>
        <v>22998.325705502</v>
      </c>
      <c r="J76" s="3" t="n">
        <f aca="false">ROUND(I76,-3)</f>
        <v>23000</v>
      </c>
      <c r="K76" s="3" t="n">
        <f aca="false">K75+1000</f>
        <v>96000</v>
      </c>
    </row>
    <row r="77" customFormat="false" ht="12.8" hidden="false" customHeight="false" outlineLevel="0" collapsed="false">
      <c r="A77" s="3" t="n">
        <f aca="false">A76+1000</f>
        <v>97000</v>
      </c>
      <c r="B77" s="3" t="n">
        <f aca="false">('Direct Info &amp; Estimates'!$L$5-'Direct Info &amp; Estimates'!$L$4)/('Direct Info &amp; Estimates'!$G$5-'Direct Info &amp; Estimates'!$G$4)*(A77-'Direct Info &amp; Estimates'!$G$4)</f>
        <v>68.0874542932795</v>
      </c>
      <c r="C77" s="3" t="n">
        <f aca="false">'Direct Info &amp; Estimates'!$L$4+B77</f>
        <v>19898.0874542933</v>
      </c>
      <c r="D77" s="3" t="n">
        <f aca="false">ROUND(C77,-3)</f>
        <v>20000</v>
      </c>
      <c r="E77" s="3" t="n">
        <f aca="false">('Direct Info &amp; Estimates'!$M$5-'Direct Info &amp; Estimates'!$M$4)/('Direct Info &amp; Estimates'!$G$5-'Direct Info &amp; Estimates'!$G$4)*($A77-'Direct Info &amp; Estimates'!$G$4)</f>
        <v>945.214071365528</v>
      </c>
      <c r="F77" s="3" t="n">
        <f aca="false">'Direct Info &amp; Estimates'!$M$4+E77</f>
        <v>26451.2140713655</v>
      </c>
      <c r="G77" s="3" t="n">
        <f aca="false">ROUND(F77,-3)</f>
        <v>26000</v>
      </c>
      <c r="H77" s="3" t="n">
        <f aca="false">('Direct Info &amp; Estimates'!$Q$5-'Direct Info &amp; Estimates'!$Q$4)/('Direct Info &amp; Estimates'!$G$5-'Direct Info &amp; Estimates'!$G$4)*($A77-'Direct Info &amp; Estimates'!$G$4)</f>
        <v>-811.053851402718</v>
      </c>
      <c r="I77" s="3" t="n">
        <f aca="false">'Direct Info &amp; Estimates'!$Q$4+H77</f>
        <v>22957.4727436623</v>
      </c>
      <c r="J77" s="3" t="n">
        <f aca="false">ROUND(I77,-3)</f>
        <v>23000</v>
      </c>
      <c r="K77" s="3" t="n">
        <f aca="false">K76+1000</f>
        <v>97000</v>
      </c>
    </row>
    <row r="78" customFormat="false" ht="12.8" hidden="false" customHeight="false" outlineLevel="0" collapsed="false">
      <c r="A78" s="3" t="n">
        <f aca="false">A77+1000</f>
        <v>98000</v>
      </c>
      <c r="B78" s="3" t="n">
        <f aca="false">('Direct Info &amp; Estimates'!$L$5-'Direct Info &amp; Estimates'!$L$4)/('Direct Info &amp; Estimates'!$G$5-'Direct Info &amp; Estimates'!$G$4)*(A78-'Direct Info &amp; Estimates'!$G$4)</f>
        <v>71.5170344218888</v>
      </c>
      <c r="C78" s="3" t="n">
        <f aca="false">'Direct Info &amp; Estimates'!$L$4+B78</f>
        <v>19901.5170344219</v>
      </c>
      <c r="D78" s="3" t="n">
        <f aca="false">ROUND(C78,-3)</f>
        <v>20000</v>
      </c>
      <c r="E78" s="3" t="n">
        <f aca="false">('Direct Info &amp; Estimates'!$M$5-'Direct Info &amp; Estimates'!$M$4)/('Direct Info &amp; Estimates'!$G$5-'Direct Info &amp; Estimates'!$G$4)*($A78-'Direct Info &amp; Estimates'!$G$4)</f>
        <v>992.824713150927</v>
      </c>
      <c r="F78" s="3" t="n">
        <f aca="false">'Direct Info &amp; Estimates'!$M$4+E78</f>
        <v>26498.8247131509</v>
      </c>
      <c r="G78" s="3" t="n">
        <f aca="false">ROUND(F78,-3)</f>
        <v>26000</v>
      </c>
      <c r="H78" s="3" t="n">
        <f aca="false">('Direct Info &amp; Estimates'!$Q$5-'Direct Info &amp; Estimates'!$Q$4)/('Direct Info &amp; Estimates'!$G$5-'Direct Info &amp; Estimates'!$G$4)*($A78-'Direct Info &amp; Estimates'!$G$4)</f>
        <v>-851.906813242376</v>
      </c>
      <c r="I78" s="3" t="n">
        <f aca="false">'Direct Info &amp; Estimates'!$Q$4+H78</f>
        <v>22916.6197818227</v>
      </c>
      <c r="J78" s="3" t="n">
        <f aca="false">ROUND(I78,-3)</f>
        <v>23000</v>
      </c>
      <c r="K78" s="3" t="n">
        <f aca="false">K77+1000</f>
        <v>98000</v>
      </c>
    </row>
    <row r="79" customFormat="false" ht="12.8" hidden="false" customHeight="false" outlineLevel="0" collapsed="false">
      <c r="A79" s="3" t="n">
        <f aca="false">A78+1000</f>
        <v>99000</v>
      </c>
      <c r="B79" s="3" t="n">
        <f aca="false">('Direct Info &amp; Estimates'!$L$5-'Direct Info &amp; Estimates'!$L$4)/('Direct Info &amp; Estimates'!$G$5-'Direct Info &amp; Estimates'!$G$4)*(A79-'Direct Info &amp; Estimates'!$G$4)</f>
        <v>74.9466145504981</v>
      </c>
      <c r="C79" s="3" t="n">
        <f aca="false">'Direct Info &amp; Estimates'!$L$4+B79</f>
        <v>19904.9466145505</v>
      </c>
      <c r="D79" s="3" t="n">
        <f aca="false">ROUND(C79,-3)</f>
        <v>20000</v>
      </c>
      <c r="E79" s="3" t="n">
        <f aca="false">('Direct Info &amp; Estimates'!$M$5-'Direct Info &amp; Estimates'!$M$4)/('Direct Info &amp; Estimates'!$G$5-'Direct Info &amp; Estimates'!$G$4)*($A79-'Direct Info &amp; Estimates'!$G$4)</f>
        <v>1040.43535493633</v>
      </c>
      <c r="F79" s="3" t="n">
        <f aca="false">'Direct Info &amp; Estimates'!$M$4+E79</f>
        <v>26546.4353549363</v>
      </c>
      <c r="G79" s="3" t="n">
        <f aca="false">ROUND(F79,-3)</f>
        <v>27000</v>
      </c>
      <c r="H79" s="3" t="n">
        <f aca="false">('Direct Info &amp; Estimates'!$Q$5-'Direct Info &amp; Estimates'!$Q$4)/('Direct Info &amp; Estimates'!$G$5-'Direct Info &amp; Estimates'!$G$4)*($A79-'Direct Info &amp; Estimates'!$G$4)</f>
        <v>-892.759775082033</v>
      </c>
      <c r="I79" s="3" t="n">
        <f aca="false">'Direct Info &amp; Estimates'!$Q$4+H79</f>
        <v>22875.766819983</v>
      </c>
      <c r="J79" s="3" t="n">
        <f aca="false">ROUND(I79,-3)</f>
        <v>23000</v>
      </c>
      <c r="K79" s="3" t="n">
        <f aca="false">K78+1000</f>
        <v>99000</v>
      </c>
    </row>
    <row r="80" customFormat="false" ht="12.8" hidden="false" customHeight="false" outlineLevel="0" collapsed="false">
      <c r="A80" s="3" t="n">
        <f aca="false">A79+1000</f>
        <v>100000</v>
      </c>
      <c r="B80" s="3" t="n">
        <f aca="false">('Direct Info &amp; Estimates'!$L$5-'Direct Info &amp; Estimates'!$L$4)/('Direct Info &amp; Estimates'!$G$5-'Direct Info &amp; Estimates'!$G$4)*(A80-'Direct Info &amp; Estimates'!$G$4)</f>
        <v>78.3761946791073</v>
      </c>
      <c r="C80" s="3" t="n">
        <f aca="false">'Direct Info &amp; Estimates'!$L$4+B80</f>
        <v>19908.3761946791</v>
      </c>
      <c r="D80" s="3" t="n">
        <f aca="false">ROUND(C80,-3)</f>
        <v>20000</v>
      </c>
      <c r="E80" s="3" t="n">
        <f aca="false">('Direct Info &amp; Estimates'!$M$5-'Direct Info &amp; Estimates'!$M$4)/('Direct Info &amp; Estimates'!$G$5-'Direct Info &amp; Estimates'!$G$4)*($A80-'Direct Info &amp; Estimates'!$G$4)</f>
        <v>1088.04599672172</v>
      </c>
      <c r="F80" s="3" t="n">
        <f aca="false">'Direct Info &amp; Estimates'!$M$4+E80</f>
        <v>26594.0459967217</v>
      </c>
      <c r="G80" s="3" t="n">
        <f aca="false">ROUND(F80,-3)</f>
        <v>27000</v>
      </c>
      <c r="H80" s="3" t="n">
        <f aca="false">('Direct Info &amp; Estimates'!$Q$5-'Direct Info &amp; Estimates'!$Q$4)/('Direct Info &amp; Estimates'!$G$5-'Direct Info &amp; Estimates'!$G$4)*($A80-'Direct Info &amp; Estimates'!$G$4)</f>
        <v>-933.61273692169</v>
      </c>
      <c r="I80" s="3" t="n">
        <f aca="false">'Direct Info &amp; Estimates'!$Q$4+H80</f>
        <v>22834.9138581434</v>
      </c>
      <c r="J80" s="3" t="n">
        <f aca="false">ROUND(I80,-3)</f>
        <v>23000</v>
      </c>
      <c r="K80" s="3" t="n">
        <f aca="false">K79+1000</f>
        <v>100000</v>
      </c>
    </row>
    <row r="81" customFormat="false" ht="12.8" hidden="false" customHeight="false" outlineLevel="0" collapsed="false">
      <c r="A81" s="3" t="n">
        <f aca="false">A80+1000</f>
        <v>101000</v>
      </c>
      <c r="B81" s="3" t="n">
        <f aca="false">('Direct Info &amp; Estimates'!$L$5-'Direct Info &amp; Estimates'!$L$4)/('Direct Info &amp; Estimates'!$G$5-'Direct Info &amp; Estimates'!$G$4)*(A81-'Direct Info &amp; Estimates'!$G$4)</f>
        <v>81.8057748077166</v>
      </c>
      <c r="C81" s="3" t="n">
        <f aca="false">'Direct Info &amp; Estimates'!$L$4+B81</f>
        <v>19911.8057748077</v>
      </c>
      <c r="D81" s="3" t="n">
        <f aca="false">ROUND(C81,-3)</f>
        <v>20000</v>
      </c>
      <c r="E81" s="3" t="n">
        <f aca="false">('Direct Info &amp; Estimates'!$M$5-'Direct Info &amp; Estimates'!$M$4)/('Direct Info &amp; Estimates'!$G$5-'Direct Info &amp; Estimates'!$G$4)*($A81-'Direct Info &amp; Estimates'!$G$4)</f>
        <v>1135.65663850712</v>
      </c>
      <c r="F81" s="3" t="n">
        <f aca="false">'Direct Info &amp; Estimates'!$M$4+E81</f>
        <v>26641.6566385071</v>
      </c>
      <c r="G81" s="3" t="n">
        <f aca="false">ROUND(F81,-3)</f>
        <v>27000</v>
      </c>
      <c r="H81" s="3" t="n">
        <f aca="false">('Direct Info &amp; Estimates'!$Q$5-'Direct Info &amp; Estimates'!$Q$4)/('Direct Info &amp; Estimates'!$G$5-'Direct Info &amp; Estimates'!$G$4)*($A81-'Direct Info &amp; Estimates'!$G$4)</f>
        <v>-974.465698761348</v>
      </c>
      <c r="I81" s="3" t="n">
        <f aca="false">'Direct Info &amp; Estimates'!$Q$4+H81</f>
        <v>22794.0608963037</v>
      </c>
      <c r="J81" s="3" t="n">
        <f aca="false">ROUND(I81,-3)</f>
        <v>23000</v>
      </c>
      <c r="K81" s="3" t="n">
        <f aca="false">K80+1000</f>
        <v>101000</v>
      </c>
    </row>
    <row r="82" customFormat="false" ht="12.8" hidden="false" customHeight="false" outlineLevel="0" collapsed="false">
      <c r="A82" s="3" t="n">
        <f aca="false">A81+1000</f>
        <v>102000</v>
      </c>
      <c r="B82" s="3" t="n">
        <f aca="false">('Direct Info &amp; Estimates'!$L$5-'Direct Info &amp; Estimates'!$L$4)/('Direct Info &amp; Estimates'!$G$5-'Direct Info &amp; Estimates'!$G$4)*(A82-'Direct Info &amp; Estimates'!$G$4)</f>
        <v>85.2353549363258</v>
      </c>
      <c r="C82" s="3" t="n">
        <f aca="false">'Direct Info &amp; Estimates'!$L$4+B82</f>
        <v>19915.2353549363</v>
      </c>
      <c r="D82" s="3" t="n">
        <f aca="false">ROUND(C82,-3)</f>
        <v>20000</v>
      </c>
      <c r="E82" s="3" t="n">
        <f aca="false">('Direct Info &amp; Estimates'!$M$5-'Direct Info &amp; Estimates'!$M$4)/('Direct Info &amp; Estimates'!$G$5-'Direct Info &amp; Estimates'!$G$4)*($A82-'Direct Info &amp; Estimates'!$G$4)</f>
        <v>1183.26728029252</v>
      </c>
      <c r="F82" s="3" t="n">
        <f aca="false">'Direct Info &amp; Estimates'!$M$4+E82</f>
        <v>26689.2672802925</v>
      </c>
      <c r="G82" s="3" t="n">
        <f aca="false">ROUND(F82,-3)</f>
        <v>27000</v>
      </c>
      <c r="H82" s="3" t="n">
        <f aca="false">('Direct Info &amp; Estimates'!$Q$5-'Direct Info &amp; Estimates'!$Q$4)/('Direct Info &amp; Estimates'!$G$5-'Direct Info &amp; Estimates'!$G$4)*($A82-'Direct Info &amp; Estimates'!$G$4)</f>
        <v>-1015.31866060101</v>
      </c>
      <c r="I82" s="3" t="n">
        <f aca="false">'Direct Info &amp; Estimates'!$Q$4+H82</f>
        <v>22753.207934464</v>
      </c>
      <c r="J82" s="3" t="n">
        <f aca="false">ROUND(I82,-3)</f>
        <v>23000</v>
      </c>
      <c r="K82" s="3" t="n">
        <f aca="false">K81+1000</f>
        <v>102000</v>
      </c>
    </row>
    <row r="83" customFormat="false" ht="12.8" hidden="false" customHeight="false" outlineLevel="0" collapsed="false">
      <c r="A83" s="3" t="n">
        <f aca="false">A82+1000</f>
        <v>103000</v>
      </c>
      <c r="B83" s="3" t="n">
        <f aca="false">('Direct Info &amp; Estimates'!$L$5-'Direct Info &amp; Estimates'!$L$4)/('Direct Info &amp; Estimates'!$G$5-'Direct Info &amp; Estimates'!$G$4)*(A83-'Direct Info &amp; Estimates'!$G$4)</f>
        <v>88.6649350649351</v>
      </c>
      <c r="C83" s="3" t="n">
        <f aca="false">'Direct Info &amp; Estimates'!$L$4+B83</f>
        <v>19918.6649350649</v>
      </c>
      <c r="D83" s="3" t="n">
        <f aca="false">ROUND(C83,-3)</f>
        <v>20000</v>
      </c>
      <c r="E83" s="3" t="n">
        <f aca="false">('Direct Info &amp; Estimates'!$M$5-'Direct Info &amp; Estimates'!$M$4)/('Direct Info &amp; Estimates'!$G$5-'Direct Info &amp; Estimates'!$G$4)*($A83-'Direct Info &amp; Estimates'!$G$4)</f>
        <v>1230.87792207792</v>
      </c>
      <c r="F83" s="3" t="n">
        <f aca="false">'Direct Info &amp; Estimates'!$M$4+E83</f>
        <v>26736.8779220779</v>
      </c>
      <c r="G83" s="3" t="n">
        <f aca="false">ROUND(F83,-3)</f>
        <v>27000</v>
      </c>
      <c r="H83" s="3" t="n">
        <f aca="false">('Direct Info &amp; Estimates'!$Q$5-'Direct Info &amp; Estimates'!$Q$4)/('Direct Info &amp; Estimates'!$G$5-'Direct Info &amp; Estimates'!$G$4)*($A83-'Direct Info &amp; Estimates'!$G$4)</f>
        <v>-1056.17162244066</v>
      </c>
      <c r="I83" s="3" t="n">
        <f aca="false">'Direct Info &amp; Estimates'!$Q$4+H83</f>
        <v>22712.3549726244</v>
      </c>
      <c r="J83" s="3" t="n">
        <f aca="false">ROUND(I83,-3)</f>
        <v>23000</v>
      </c>
      <c r="K83" s="3" t="n">
        <f aca="false">K82+1000</f>
        <v>103000</v>
      </c>
    </row>
    <row r="84" customFormat="false" ht="12.8" hidden="false" customHeight="false" outlineLevel="0" collapsed="false">
      <c r="A84" s="3" t="n">
        <f aca="false">A83+1000</f>
        <v>104000</v>
      </c>
      <c r="B84" s="3" t="n">
        <f aca="false">('Direct Info &amp; Estimates'!$L$5-'Direct Info &amp; Estimates'!$L$4)/('Direct Info &amp; Estimates'!$G$5-'Direct Info &amp; Estimates'!$G$4)*(A84-'Direct Info &amp; Estimates'!$G$4)</f>
        <v>92.0945151935443</v>
      </c>
      <c r="C84" s="3" t="n">
        <f aca="false">'Direct Info &amp; Estimates'!$L$4+B84</f>
        <v>19922.0945151935</v>
      </c>
      <c r="D84" s="3" t="n">
        <f aca="false">ROUND(C84,-3)</f>
        <v>20000</v>
      </c>
      <c r="E84" s="3" t="n">
        <f aca="false">('Direct Info &amp; Estimates'!$M$5-'Direct Info &amp; Estimates'!$M$4)/('Direct Info &amp; Estimates'!$G$5-'Direct Info &amp; Estimates'!$G$4)*($A84-'Direct Info &amp; Estimates'!$G$4)</f>
        <v>1278.48856386332</v>
      </c>
      <c r="F84" s="3" t="n">
        <f aca="false">'Direct Info &amp; Estimates'!$M$4+E84</f>
        <v>26784.4885638633</v>
      </c>
      <c r="G84" s="3" t="n">
        <f aca="false">ROUND(F84,-3)</f>
        <v>27000</v>
      </c>
      <c r="H84" s="3" t="n">
        <f aca="false">('Direct Info &amp; Estimates'!$Q$5-'Direct Info &amp; Estimates'!$Q$4)/('Direct Info &amp; Estimates'!$G$5-'Direct Info &amp; Estimates'!$G$4)*($A84-'Direct Info &amp; Estimates'!$G$4)</f>
        <v>-1097.02458428032</v>
      </c>
      <c r="I84" s="3" t="n">
        <f aca="false">'Direct Info &amp; Estimates'!$Q$4+H84</f>
        <v>22671.5020107847</v>
      </c>
      <c r="J84" s="3" t="n">
        <f aca="false">ROUND(I84,-3)</f>
        <v>23000</v>
      </c>
      <c r="K84" s="3" t="n">
        <f aca="false">K83+1000</f>
        <v>104000</v>
      </c>
    </row>
    <row r="85" customFormat="false" ht="12.8" hidden="false" customHeight="false" outlineLevel="0" collapsed="false">
      <c r="A85" s="3" t="n">
        <f aca="false">A84+1000</f>
        <v>105000</v>
      </c>
      <c r="B85" s="3" t="n">
        <f aca="false">('Direct Info &amp; Estimates'!$L$5-'Direct Info &amp; Estimates'!$L$4)/('Direct Info &amp; Estimates'!$G$5-'Direct Info &amp; Estimates'!$G$4)*(A85-'Direct Info &amp; Estimates'!$G$4)</f>
        <v>95.5240953221536</v>
      </c>
      <c r="C85" s="3" t="n">
        <f aca="false">'Direct Info &amp; Estimates'!$L$4+B85</f>
        <v>19925.5240953222</v>
      </c>
      <c r="D85" s="3" t="n">
        <f aca="false">ROUND(C85,-3)</f>
        <v>20000</v>
      </c>
      <c r="E85" s="3" t="n">
        <f aca="false">('Direct Info &amp; Estimates'!$M$5-'Direct Info &amp; Estimates'!$M$4)/('Direct Info &amp; Estimates'!$G$5-'Direct Info &amp; Estimates'!$G$4)*($A85-'Direct Info &amp; Estimates'!$G$4)</f>
        <v>1326.09920564872</v>
      </c>
      <c r="F85" s="3" t="n">
        <f aca="false">'Direct Info &amp; Estimates'!$M$4+E85</f>
        <v>26832.0992056487</v>
      </c>
      <c r="G85" s="3" t="n">
        <f aca="false">ROUND(F85,-3)</f>
        <v>27000</v>
      </c>
      <c r="H85" s="3" t="n">
        <f aca="false">('Direct Info &amp; Estimates'!$Q$5-'Direct Info &amp; Estimates'!$Q$4)/('Direct Info &amp; Estimates'!$G$5-'Direct Info &amp; Estimates'!$G$4)*($A85-'Direct Info &amp; Estimates'!$G$4)</f>
        <v>-1137.87754611998</v>
      </c>
      <c r="I85" s="3" t="n">
        <f aca="false">'Direct Info &amp; Estimates'!$Q$4+H85</f>
        <v>22630.6490489451</v>
      </c>
      <c r="J85" s="3" t="n">
        <f aca="false">ROUND(I85,-3)</f>
        <v>23000</v>
      </c>
      <c r="K85" s="3" t="n">
        <f aca="false">K84+1000</f>
        <v>105000</v>
      </c>
    </row>
    <row r="86" customFormat="false" ht="12.8" hidden="false" customHeight="false" outlineLevel="0" collapsed="false">
      <c r="A86" s="3" t="n">
        <f aca="false">A85+1000</f>
        <v>106000</v>
      </c>
      <c r="B86" s="3" t="n">
        <f aca="false">('Direct Info &amp; Estimates'!$L$5-'Direct Info &amp; Estimates'!$L$4)/('Direct Info &amp; Estimates'!$G$5-'Direct Info &amp; Estimates'!$G$4)*(A86-'Direct Info &amp; Estimates'!$G$4)</f>
        <v>98.9536754507628</v>
      </c>
      <c r="C86" s="3" t="n">
        <f aca="false">'Direct Info &amp; Estimates'!$L$4+B86</f>
        <v>19928.9536754508</v>
      </c>
      <c r="D86" s="3" t="n">
        <f aca="false">ROUND(C86,-3)</f>
        <v>20000</v>
      </c>
      <c r="E86" s="3" t="n">
        <f aca="false">('Direct Info &amp; Estimates'!$M$5-'Direct Info &amp; Estimates'!$M$4)/('Direct Info &amp; Estimates'!$G$5-'Direct Info &amp; Estimates'!$G$4)*($A86-'Direct Info &amp; Estimates'!$G$4)</f>
        <v>1373.70984743412</v>
      </c>
      <c r="F86" s="3" t="n">
        <f aca="false">'Direct Info &amp; Estimates'!$M$4+E86</f>
        <v>26879.7098474341</v>
      </c>
      <c r="G86" s="3" t="n">
        <f aca="false">ROUND(F86,-3)</f>
        <v>27000</v>
      </c>
      <c r="H86" s="3" t="n">
        <f aca="false">('Direct Info &amp; Estimates'!$Q$5-'Direct Info &amp; Estimates'!$Q$4)/('Direct Info &amp; Estimates'!$G$5-'Direct Info &amp; Estimates'!$G$4)*($A86-'Direct Info &amp; Estimates'!$G$4)</f>
        <v>-1178.73050795963</v>
      </c>
      <c r="I86" s="3" t="n">
        <f aca="false">'Direct Info &amp; Estimates'!$Q$4+H86</f>
        <v>22589.7960871054</v>
      </c>
      <c r="J86" s="3" t="n">
        <f aca="false">ROUND(I86,-3)</f>
        <v>23000</v>
      </c>
      <c r="K86" s="3" t="n">
        <f aca="false">K85+1000</f>
        <v>106000</v>
      </c>
    </row>
    <row r="87" customFormat="false" ht="12.8" hidden="false" customHeight="false" outlineLevel="0" collapsed="false">
      <c r="A87" s="3" t="n">
        <f aca="false">A86+1000</f>
        <v>107000</v>
      </c>
      <c r="B87" s="3" t="n">
        <f aca="false">('Direct Info &amp; Estimates'!$L$5-'Direct Info &amp; Estimates'!$L$4)/('Direct Info &amp; Estimates'!$G$5-'Direct Info &amp; Estimates'!$G$4)*(A87-'Direct Info &amp; Estimates'!$G$4)</f>
        <v>102.383255579372</v>
      </c>
      <c r="C87" s="3" t="n">
        <f aca="false">'Direct Info &amp; Estimates'!$L$4+B87</f>
        <v>19932.3832555794</v>
      </c>
      <c r="D87" s="3" t="n">
        <f aca="false">ROUND(C87,-3)</f>
        <v>20000</v>
      </c>
      <c r="E87" s="3" t="n">
        <f aca="false">('Direct Info &amp; Estimates'!$M$5-'Direct Info &amp; Estimates'!$M$4)/('Direct Info &amp; Estimates'!$G$5-'Direct Info &amp; Estimates'!$G$4)*($A87-'Direct Info &amp; Estimates'!$G$4)</f>
        <v>1421.32048921952</v>
      </c>
      <c r="F87" s="3" t="n">
        <f aca="false">'Direct Info &amp; Estimates'!$M$4+E87</f>
        <v>26927.3204892195</v>
      </c>
      <c r="G87" s="3" t="n">
        <f aca="false">ROUND(F87,-3)</f>
        <v>27000</v>
      </c>
      <c r="H87" s="3" t="n">
        <f aca="false">('Direct Info &amp; Estimates'!$Q$5-'Direct Info &amp; Estimates'!$Q$4)/('Direct Info &amp; Estimates'!$G$5-'Direct Info &amp; Estimates'!$G$4)*($A87-'Direct Info &amp; Estimates'!$G$4)</f>
        <v>-1219.58346979929</v>
      </c>
      <c r="I87" s="3" t="n">
        <f aca="false">'Direct Info &amp; Estimates'!$Q$4+H87</f>
        <v>22548.9431252658</v>
      </c>
      <c r="J87" s="3" t="n">
        <f aca="false">ROUND(I87,-3)</f>
        <v>23000</v>
      </c>
      <c r="K87" s="3" t="n">
        <f aca="false">K86+1000</f>
        <v>107000</v>
      </c>
    </row>
    <row r="88" customFormat="false" ht="12.8" hidden="false" customHeight="false" outlineLevel="0" collapsed="false">
      <c r="A88" s="3" t="n">
        <f aca="false">A87+1000</f>
        <v>108000</v>
      </c>
      <c r="B88" s="3" t="n">
        <f aca="false">('Direct Info &amp; Estimates'!$L$5-'Direct Info &amp; Estimates'!$L$4)/('Direct Info &amp; Estimates'!$G$5-'Direct Info &amp; Estimates'!$G$4)*(A88-'Direct Info &amp; Estimates'!$G$4)</f>
        <v>105.812835707981</v>
      </c>
      <c r="C88" s="3" t="n">
        <f aca="false">'Direct Info &amp; Estimates'!$L$4+B88</f>
        <v>19935.812835708</v>
      </c>
      <c r="D88" s="3" t="n">
        <f aca="false">ROUND(C88,-3)</f>
        <v>20000</v>
      </c>
      <c r="E88" s="3" t="n">
        <f aca="false">('Direct Info &amp; Estimates'!$M$5-'Direct Info &amp; Estimates'!$M$4)/('Direct Info &amp; Estimates'!$G$5-'Direct Info &amp; Estimates'!$G$4)*($A88-'Direct Info &amp; Estimates'!$G$4)</f>
        <v>1468.93113100492</v>
      </c>
      <c r="F88" s="3" t="n">
        <f aca="false">'Direct Info &amp; Estimates'!$M$4+E88</f>
        <v>26974.9311310049</v>
      </c>
      <c r="G88" s="3" t="n">
        <f aca="false">ROUND(F88,-3)</f>
        <v>27000</v>
      </c>
      <c r="H88" s="3" t="n">
        <f aca="false">('Direct Info &amp; Estimates'!$Q$5-'Direct Info &amp; Estimates'!$Q$4)/('Direct Info &amp; Estimates'!$G$5-'Direct Info &amp; Estimates'!$G$4)*($A88-'Direct Info &amp; Estimates'!$G$4)</f>
        <v>-1260.43643163895</v>
      </c>
      <c r="I88" s="3" t="n">
        <f aca="false">'Direct Info &amp; Estimates'!$Q$4+H88</f>
        <v>22508.0901634261</v>
      </c>
      <c r="J88" s="3" t="n">
        <f aca="false">ROUND(I88,-3)</f>
        <v>23000</v>
      </c>
      <c r="K88" s="3" t="n">
        <f aca="false">K87+1000</f>
        <v>108000</v>
      </c>
    </row>
    <row r="89" customFormat="false" ht="12.8" hidden="false" customHeight="false" outlineLevel="0" collapsed="false">
      <c r="A89" s="3" t="n">
        <f aca="false">A88+1000</f>
        <v>109000</v>
      </c>
      <c r="B89" s="3" t="n">
        <f aca="false">('Direct Info &amp; Estimates'!$L$5-'Direct Info &amp; Estimates'!$L$4)/('Direct Info &amp; Estimates'!$G$5-'Direct Info &amp; Estimates'!$G$4)*(A89-'Direct Info &amp; Estimates'!$G$4)</f>
        <v>109.242415836591</v>
      </c>
      <c r="C89" s="3" t="n">
        <f aca="false">'Direct Info &amp; Estimates'!$L$4+B89</f>
        <v>19939.2424158366</v>
      </c>
      <c r="D89" s="3" t="n">
        <f aca="false">ROUND(C89,-3)</f>
        <v>20000</v>
      </c>
      <c r="E89" s="3" t="n">
        <f aca="false">('Direct Info &amp; Estimates'!$M$5-'Direct Info &amp; Estimates'!$M$4)/('Direct Info &amp; Estimates'!$G$5-'Direct Info &amp; Estimates'!$G$4)*($A89-'Direct Info &amp; Estimates'!$G$4)</f>
        <v>1516.54177279032</v>
      </c>
      <c r="F89" s="3" t="n">
        <f aca="false">'Direct Info &amp; Estimates'!$M$4+E89</f>
        <v>27022.5417727903</v>
      </c>
      <c r="G89" s="3" t="n">
        <f aca="false">ROUND(F89,-3)</f>
        <v>27000</v>
      </c>
      <c r="H89" s="3" t="n">
        <f aca="false">('Direct Info &amp; Estimates'!$Q$5-'Direct Info &amp; Estimates'!$Q$4)/('Direct Info &amp; Estimates'!$G$5-'Direct Info &amp; Estimates'!$G$4)*($A89-'Direct Info &amp; Estimates'!$G$4)</f>
        <v>-1301.28939347861</v>
      </c>
      <c r="I89" s="3" t="n">
        <f aca="false">'Direct Info &amp; Estimates'!$Q$4+H89</f>
        <v>22467.2372015864</v>
      </c>
      <c r="J89" s="3" t="n">
        <f aca="false">ROUND(I89,-3)</f>
        <v>22000</v>
      </c>
      <c r="K89" s="3" t="n">
        <f aca="false">K88+1000</f>
        <v>109000</v>
      </c>
    </row>
    <row r="90" customFormat="false" ht="12.8" hidden="false" customHeight="false" outlineLevel="0" collapsed="false">
      <c r="A90" s="3" t="n">
        <f aca="false">A89+1000</f>
        <v>110000</v>
      </c>
      <c r="B90" s="3" t="n">
        <f aca="false">('Direct Info &amp; Estimates'!$L$5-'Direct Info &amp; Estimates'!$L$4)/('Direct Info &amp; Estimates'!$G$5-'Direct Info &amp; Estimates'!$G$4)*(A90-'Direct Info &amp; Estimates'!$G$4)</f>
        <v>112.6719959652</v>
      </c>
      <c r="C90" s="3" t="n">
        <f aca="false">'Direct Info &amp; Estimates'!$L$4+B90</f>
        <v>19942.6719959652</v>
      </c>
      <c r="D90" s="3" t="n">
        <f aca="false">ROUND(C90,-3)</f>
        <v>20000</v>
      </c>
      <c r="E90" s="3" t="n">
        <f aca="false">('Direct Info &amp; Estimates'!$M$5-'Direct Info &amp; Estimates'!$M$4)/('Direct Info &amp; Estimates'!$G$5-'Direct Info &amp; Estimates'!$G$4)*($A90-'Direct Info &amp; Estimates'!$G$4)</f>
        <v>1564.15241457572</v>
      </c>
      <c r="F90" s="3" t="n">
        <f aca="false">'Direct Info &amp; Estimates'!$M$4+E90</f>
        <v>27070.1524145757</v>
      </c>
      <c r="G90" s="3" t="n">
        <f aca="false">ROUND(F90,-3)</f>
        <v>27000</v>
      </c>
      <c r="H90" s="3" t="n">
        <f aca="false">('Direct Info &amp; Estimates'!$Q$5-'Direct Info &amp; Estimates'!$Q$4)/('Direct Info &amp; Estimates'!$G$5-'Direct Info &amp; Estimates'!$G$4)*($A90-'Direct Info &amp; Estimates'!$G$4)</f>
        <v>-1342.14235531826</v>
      </c>
      <c r="I90" s="3" t="n">
        <f aca="false">'Direct Info &amp; Estimates'!$Q$4+H90</f>
        <v>22426.3842397468</v>
      </c>
      <c r="J90" s="3" t="n">
        <f aca="false">ROUND(I90,-3)</f>
        <v>22000</v>
      </c>
      <c r="K90" s="3" t="n">
        <f aca="false">K89+1000</f>
        <v>110000</v>
      </c>
    </row>
    <row r="91" customFormat="false" ht="12.8" hidden="false" customHeight="false" outlineLevel="0" collapsed="false">
      <c r="A91" s="3" t="n">
        <f aca="false">A90+1000</f>
        <v>111000</v>
      </c>
      <c r="B91" s="3" t="n">
        <f aca="false">('Direct Info &amp; Estimates'!$L$5-'Direct Info &amp; Estimates'!$L$4)/('Direct Info &amp; Estimates'!$G$5-'Direct Info &amp; Estimates'!$G$4)*(A91-'Direct Info &amp; Estimates'!$G$4)</f>
        <v>116.101576093809</v>
      </c>
      <c r="C91" s="3" t="n">
        <f aca="false">'Direct Info &amp; Estimates'!$L$4+B91</f>
        <v>19946.1015760938</v>
      </c>
      <c r="D91" s="3" t="n">
        <f aca="false">ROUND(C91,-3)</f>
        <v>20000</v>
      </c>
      <c r="E91" s="3" t="n">
        <f aca="false">('Direct Info &amp; Estimates'!$M$5-'Direct Info &amp; Estimates'!$M$4)/('Direct Info &amp; Estimates'!$G$5-'Direct Info &amp; Estimates'!$G$4)*($A91-'Direct Info &amp; Estimates'!$G$4)</f>
        <v>1611.76305636111</v>
      </c>
      <c r="F91" s="3" t="n">
        <f aca="false">'Direct Info &amp; Estimates'!$M$4+E91</f>
        <v>27117.7630563611</v>
      </c>
      <c r="G91" s="3" t="n">
        <f aca="false">ROUND(F91,-3)</f>
        <v>27000</v>
      </c>
      <c r="H91" s="3" t="n">
        <f aca="false">('Direct Info &amp; Estimates'!$Q$5-'Direct Info &amp; Estimates'!$Q$4)/('Direct Info &amp; Estimates'!$G$5-'Direct Info &amp; Estimates'!$G$4)*($A91-'Direct Info &amp; Estimates'!$G$4)</f>
        <v>-1382.99531715792</v>
      </c>
      <c r="I91" s="3" t="n">
        <f aca="false">'Direct Info &amp; Estimates'!$Q$4+H91</f>
        <v>22385.5312779071</v>
      </c>
      <c r="J91" s="3" t="n">
        <f aca="false">ROUND(I91,-3)</f>
        <v>22000</v>
      </c>
      <c r="K91" s="3" t="n">
        <f aca="false">K90+1000</f>
        <v>111000</v>
      </c>
    </row>
    <row r="92" customFormat="false" ht="12.8" hidden="false" customHeight="false" outlineLevel="0" collapsed="false">
      <c r="A92" s="3" t="n">
        <f aca="false">A91+1000</f>
        <v>112000</v>
      </c>
      <c r="B92" s="3" t="n">
        <f aca="false">('Direct Info &amp; Estimates'!$L$5-'Direct Info &amp; Estimates'!$L$4)/('Direct Info &amp; Estimates'!$G$5-'Direct Info &amp; Estimates'!$G$4)*(A92-'Direct Info &amp; Estimates'!$G$4)</f>
        <v>119.531156222418</v>
      </c>
      <c r="C92" s="3" t="n">
        <f aca="false">'Direct Info &amp; Estimates'!$L$4+B92</f>
        <v>19949.5311562224</v>
      </c>
      <c r="D92" s="3" t="n">
        <f aca="false">ROUND(C92,-3)</f>
        <v>20000</v>
      </c>
      <c r="E92" s="3" t="n">
        <f aca="false">('Direct Info &amp; Estimates'!$M$5-'Direct Info &amp; Estimates'!$M$4)/('Direct Info &amp; Estimates'!$G$5-'Direct Info &amp; Estimates'!$G$4)*($A92-'Direct Info &amp; Estimates'!$G$4)</f>
        <v>1659.37369814651</v>
      </c>
      <c r="F92" s="3" t="n">
        <f aca="false">'Direct Info &amp; Estimates'!$M$4+E92</f>
        <v>27165.3736981465</v>
      </c>
      <c r="G92" s="3" t="n">
        <f aca="false">ROUND(F92,-3)</f>
        <v>27000</v>
      </c>
      <c r="H92" s="3" t="n">
        <f aca="false">('Direct Info &amp; Estimates'!$Q$5-'Direct Info &amp; Estimates'!$Q$4)/('Direct Info &amp; Estimates'!$G$5-'Direct Info &amp; Estimates'!$G$4)*($A92-'Direct Info &amp; Estimates'!$G$4)</f>
        <v>-1423.84827899758</v>
      </c>
      <c r="I92" s="3" t="n">
        <f aca="false">'Direct Info &amp; Estimates'!$Q$4+H92</f>
        <v>22344.6783160675</v>
      </c>
      <c r="J92" s="3" t="n">
        <f aca="false">ROUND(I92,-3)</f>
        <v>22000</v>
      </c>
      <c r="K92" s="3" t="n">
        <f aca="false">K91+1000</f>
        <v>112000</v>
      </c>
    </row>
    <row r="93" customFormat="false" ht="12.8" hidden="false" customHeight="false" outlineLevel="0" collapsed="false">
      <c r="A93" s="3" t="n">
        <f aca="false">A92+1000</f>
        <v>113000</v>
      </c>
      <c r="B93" s="3" t="n">
        <f aca="false">('Direct Info &amp; Estimates'!$L$5-'Direct Info &amp; Estimates'!$L$4)/('Direct Info &amp; Estimates'!$G$5-'Direct Info &amp; Estimates'!$G$4)*(A93-'Direct Info &amp; Estimates'!$G$4)</f>
        <v>122.960736351028</v>
      </c>
      <c r="C93" s="3" t="n">
        <f aca="false">'Direct Info &amp; Estimates'!$L$4+B93</f>
        <v>19952.960736351</v>
      </c>
      <c r="D93" s="3" t="n">
        <f aca="false">ROUND(C93,-3)</f>
        <v>20000</v>
      </c>
      <c r="E93" s="3" t="n">
        <f aca="false">('Direct Info &amp; Estimates'!$M$5-'Direct Info &amp; Estimates'!$M$4)/('Direct Info &amp; Estimates'!$G$5-'Direct Info &amp; Estimates'!$G$4)*($A93-'Direct Info &amp; Estimates'!$G$4)</f>
        <v>1706.98433993191</v>
      </c>
      <c r="F93" s="3" t="n">
        <f aca="false">'Direct Info &amp; Estimates'!$M$4+E93</f>
        <v>27212.9843399319</v>
      </c>
      <c r="G93" s="3" t="n">
        <f aca="false">ROUND(F93,-3)</f>
        <v>27000</v>
      </c>
      <c r="H93" s="3" t="n">
        <f aca="false">('Direct Info &amp; Estimates'!$Q$5-'Direct Info &amp; Estimates'!$Q$4)/('Direct Info &amp; Estimates'!$G$5-'Direct Info &amp; Estimates'!$G$4)*($A93-'Direct Info &amp; Estimates'!$G$4)</f>
        <v>-1464.70124083724</v>
      </c>
      <c r="I93" s="3" t="n">
        <f aca="false">'Direct Info &amp; Estimates'!$Q$4+H93</f>
        <v>22303.8253542278</v>
      </c>
      <c r="J93" s="3" t="n">
        <f aca="false">ROUND(I93,-3)</f>
        <v>22000</v>
      </c>
      <c r="K93" s="3" t="n">
        <f aca="false">K92+1000</f>
        <v>113000</v>
      </c>
    </row>
    <row r="94" customFormat="false" ht="12.8" hidden="false" customHeight="false" outlineLevel="0" collapsed="false">
      <c r="A94" s="3" t="n">
        <f aca="false">A93+1000</f>
        <v>114000</v>
      </c>
      <c r="B94" s="3" t="n">
        <f aca="false">('Direct Info &amp; Estimates'!$L$5-'Direct Info &amp; Estimates'!$L$4)/('Direct Info &amp; Estimates'!$G$5-'Direct Info &amp; Estimates'!$G$4)*(A94-'Direct Info &amp; Estimates'!$G$4)</f>
        <v>126.390316479637</v>
      </c>
      <c r="C94" s="3" t="n">
        <f aca="false">'Direct Info &amp; Estimates'!$L$4+B94</f>
        <v>19956.3903164796</v>
      </c>
      <c r="D94" s="3" t="n">
        <f aca="false">ROUND(C94,-3)</f>
        <v>20000</v>
      </c>
      <c r="E94" s="3" t="n">
        <f aca="false">('Direct Info &amp; Estimates'!$M$5-'Direct Info &amp; Estimates'!$M$4)/('Direct Info &amp; Estimates'!$G$5-'Direct Info &amp; Estimates'!$G$4)*($A94-'Direct Info &amp; Estimates'!$G$4)</f>
        <v>1754.59498171731</v>
      </c>
      <c r="F94" s="3" t="n">
        <f aca="false">'Direct Info &amp; Estimates'!$M$4+E94</f>
        <v>27260.5949817173</v>
      </c>
      <c r="G94" s="3" t="n">
        <f aca="false">ROUND(F94,-3)</f>
        <v>27000</v>
      </c>
      <c r="H94" s="3" t="n">
        <f aca="false">('Direct Info &amp; Estimates'!$Q$5-'Direct Info &amp; Estimates'!$Q$4)/('Direct Info &amp; Estimates'!$G$5-'Direct Info &amp; Estimates'!$G$4)*($A94-'Direct Info &amp; Estimates'!$G$4)</f>
        <v>-1505.55420267689</v>
      </c>
      <c r="I94" s="3" t="n">
        <f aca="false">'Direct Info &amp; Estimates'!$Q$4+H94</f>
        <v>22262.9723923882</v>
      </c>
      <c r="J94" s="3" t="n">
        <f aca="false">ROUND(I94,-3)</f>
        <v>22000</v>
      </c>
      <c r="K94" s="3" t="n">
        <f aca="false">K93+1000</f>
        <v>114000</v>
      </c>
    </row>
    <row r="95" customFormat="false" ht="12.8" hidden="false" customHeight="false" outlineLevel="0" collapsed="false">
      <c r="A95" s="3" t="n">
        <f aca="false">A94+1000</f>
        <v>115000</v>
      </c>
      <c r="B95" s="3" t="n">
        <f aca="false">('Direct Info &amp; Estimates'!$L$5-'Direct Info &amp; Estimates'!$L$4)/('Direct Info &amp; Estimates'!$G$5-'Direct Info &amp; Estimates'!$G$4)*(A95-'Direct Info &amp; Estimates'!$G$4)</f>
        <v>129.819896608246</v>
      </c>
      <c r="C95" s="3" t="n">
        <f aca="false">'Direct Info &amp; Estimates'!$L$4+B95</f>
        <v>19959.8198966082</v>
      </c>
      <c r="D95" s="3" t="n">
        <f aca="false">ROUND(C95,-3)</f>
        <v>20000</v>
      </c>
      <c r="E95" s="3" t="n">
        <f aca="false">('Direct Info &amp; Estimates'!$M$5-'Direct Info &amp; Estimates'!$M$4)/('Direct Info &amp; Estimates'!$G$5-'Direct Info &amp; Estimates'!$G$4)*($A95-'Direct Info &amp; Estimates'!$G$4)</f>
        <v>1802.20562350271</v>
      </c>
      <c r="F95" s="3" t="n">
        <f aca="false">'Direct Info &amp; Estimates'!$M$4+E95</f>
        <v>27308.2056235027</v>
      </c>
      <c r="G95" s="3" t="n">
        <f aca="false">ROUND(F95,-3)</f>
        <v>27000</v>
      </c>
      <c r="H95" s="3" t="n">
        <f aca="false">('Direct Info &amp; Estimates'!$Q$5-'Direct Info &amp; Estimates'!$Q$4)/('Direct Info &amp; Estimates'!$G$5-'Direct Info &amp; Estimates'!$G$4)*($A95-'Direct Info &amp; Estimates'!$G$4)</f>
        <v>-1546.40716451655</v>
      </c>
      <c r="I95" s="3" t="n">
        <f aca="false">'Direct Info &amp; Estimates'!$Q$4+H95</f>
        <v>22222.1194305485</v>
      </c>
      <c r="J95" s="3" t="n">
        <f aca="false">ROUND(I95,-3)</f>
        <v>22000</v>
      </c>
      <c r="K95" s="3" t="n">
        <f aca="false">K94+1000</f>
        <v>115000</v>
      </c>
    </row>
    <row r="96" customFormat="false" ht="12.8" hidden="false" customHeight="false" outlineLevel="0" collapsed="false">
      <c r="A96" s="3" t="n">
        <f aca="false">A95+1000</f>
        <v>116000</v>
      </c>
      <c r="B96" s="3" t="n">
        <f aca="false">('Direct Info &amp; Estimates'!$L$5-'Direct Info &amp; Estimates'!$L$4)/('Direct Info &amp; Estimates'!$G$5-'Direct Info &amp; Estimates'!$G$4)*(A96-'Direct Info &amp; Estimates'!$G$4)</f>
        <v>133.249476736855</v>
      </c>
      <c r="C96" s="3" t="n">
        <f aca="false">'Direct Info &amp; Estimates'!$L$4+B96</f>
        <v>19963.2494767369</v>
      </c>
      <c r="D96" s="3" t="n">
        <f aca="false">ROUND(C96,-3)</f>
        <v>20000</v>
      </c>
      <c r="E96" s="3" t="n">
        <f aca="false">('Direct Info &amp; Estimates'!$M$5-'Direct Info &amp; Estimates'!$M$4)/('Direct Info &amp; Estimates'!$G$5-'Direct Info &amp; Estimates'!$G$4)*($A96-'Direct Info &amp; Estimates'!$G$4)</f>
        <v>1849.81626528811</v>
      </c>
      <c r="F96" s="3" t="n">
        <f aca="false">'Direct Info &amp; Estimates'!$M$4+E96</f>
        <v>27355.8162652881</v>
      </c>
      <c r="G96" s="3" t="n">
        <f aca="false">ROUND(F96,-3)</f>
        <v>27000</v>
      </c>
      <c r="H96" s="3" t="n">
        <f aca="false">('Direct Info &amp; Estimates'!$Q$5-'Direct Info &amp; Estimates'!$Q$4)/('Direct Info &amp; Estimates'!$G$5-'Direct Info &amp; Estimates'!$G$4)*($A96-'Direct Info &amp; Estimates'!$G$4)</f>
        <v>-1587.26012635621</v>
      </c>
      <c r="I96" s="3" t="n">
        <f aca="false">'Direct Info &amp; Estimates'!$Q$4+H96</f>
        <v>22181.2664687088</v>
      </c>
      <c r="J96" s="3" t="n">
        <f aca="false">ROUND(I96,-3)</f>
        <v>22000</v>
      </c>
      <c r="K96" s="3" t="n">
        <f aca="false">K95+1000</f>
        <v>116000</v>
      </c>
    </row>
    <row r="97" customFormat="false" ht="12.8" hidden="false" customHeight="false" outlineLevel="0" collapsed="false">
      <c r="A97" s="3" t="n">
        <f aca="false">A96+1000</f>
        <v>117000</v>
      </c>
      <c r="B97" s="3" t="n">
        <f aca="false">('Direct Info &amp; Estimates'!$L$6-'Direct Info &amp; Estimates'!$L$5)/('Direct Info &amp; Estimates'!$G$6-'Direct Info &amp; Estimates'!$G$5)*(A97-'Direct Info &amp; Estimates'!$G$5)</f>
        <v>-24.7766990291262</v>
      </c>
      <c r="C97" s="3" t="n">
        <f aca="false">'Direct Info &amp; Estimates'!$L$5+B97</f>
        <v>19941.2233009709</v>
      </c>
      <c r="D97" s="3" t="n">
        <f aca="false">ROUND(C97,-3)</f>
        <v>20000</v>
      </c>
      <c r="E97" s="3" t="n">
        <f aca="false">('Direct Info &amp; Estimates'!$M$6-'Direct Info &amp; Estimates'!$M$5)/('Direct Info &amp; Estimates'!$G$6-'Direct Info &amp; Estimates'!$G$5)*($A97-'Direct Info &amp; Estimates'!$G$5)</f>
        <v>-17.5734851021091</v>
      </c>
      <c r="F97" s="3" t="n">
        <f aca="false">'Direct Info &amp; Estimates'!$M$5+E97</f>
        <v>27376.4265148979</v>
      </c>
      <c r="G97" s="3" t="n">
        <f aca="false">ROUND(F97,-3)</f>
        <v>27000</v>
      </c>
      <c r="H97" s="3" t="n">
        <f aca="false">('Direct Info &amp; Estimates'!$Q$6-'Direct Info &amp; Estimates'!$Q$5)/('Direct Info &amp; Estimates'!$G$6-'Direct Info &amp; Estimates'!$G$5)*($A97-'Direct Info &amp; Estimates'!$G$5)</f>
        <v>-34.2505393116919</v>
      </c>
      <c r="I97" s="3" t="n">
        <f aca="false">'Direct Info &amp; Estimates'!$Q$5+H97</f>
        <v>22114.2518540017</v>
      </c>
      <c r="J97" s="3" t="n">
        <f aca="false">ROUND(I97,-3)</f>
        <v>22000</v>
      </c>
      <c r="K97" s="3" t="n">
        <f aca="false">K96+1000</f>
        <v>117000</v>
      </c>
    </row>
    <row r="98" customFormat="false" ht="12.8" hidden="false" customHeight="false" outlineLevel="0" collapsed="false">
      <c r="A98" s="3" t="n">
        <f aca="false">A97+1000</f>
        <v>118000</v>
      </c>
      <c r="B98" s="3" t="n">
        <f aca="false">('Direct Info &amp; Estimates'!$L$6-'Direct Info &amp; Estimates'!$L$5)/('Direct Info &amp; Estimates'!$G$6-'Direct Info &amp; Estimates'!$G$5)*(A98-'Direct Info &amp; Estimates'!$G$5)</f>
        <v>-149.911542610572</v>
      </c>
      <c r="C98" s="3" t="n">
        <f aca="false">'Direct Info &amp; Estimates'!$L$5+B98</f>
        <v>19816.0884573894</v>
      </c>
      <c r="D98" s="3" t="n">
        <f aca="false">ROUND(C98,-3)</f>
        <v>20000</v>
      </c>
      <c r="E98" s="3" t="n">
        <f aca="false">('Direct Info &amp; Estimates'!$M$6-'Direct Info &amp; Estimates'!$M$5)/('Direct Info &amp; Estimates'!$G$6-'Direct Info &amp; Estimates'!$G$5)*($A98-'Direct Info &amp; Estimates'!$G$5)</f>
        <v>-106.328460365287</v>
      </c>
      <c r="F98" s="3" t="n">
        <f aca="false">'Direct Info &amp; Estimates'!$M$5+E98</f>
        <v>27287.6715396347</v>
      </c>
      <c r="G98" s="3" t="n">
        <f aca="false">ROUND(F98,-3)</f>
        <v>27000</v>
      </c>
      <c r="H98" s="3" t="n">
        <f aca="false">('Direct Info &amp; Estimates'!$Q$6-'Direct Info &amp; Estimates'!$Q$5)/('Direct Info &amp; Estimates'!$G$6-'Direct Info &amp; Estimates'!$G$5)*($A98-'Direct Info &amp; Estimates'!$G$5)</f>
        <v>-207.233061087913</v>
      </c>
      <c r="I98" s="3" t="n">
        <f aca="false">'Direct Info &amp; Estimates'!$Q$5+H98</f>
        <v>21941.2693322255</v>
      </c>
      <c r="J98" s="3" t="n">
        <f aca="false">ROUND(I98,-3)</f>
        <v>22000</v>
      </c>
      <c r="K98" s="3" t="n">
        <f aca="false">K97+1000</f>
        <v>118000</v>
      </c>
    </row>
    <row r="99" customFormat="false" ht="12.8" hidden="false" customHeight="false" outlineLevel="0" collapsed="false">
      <c r="A99" s="3" t="n">
        <f aca="false">A98+1000</f>
        <v>119000</v>
      </c>
      <c r="B99" s="3" t="n">
        <f aca="false">('Direct Info &amp; Estimates'!$L$6-'Direct Info &amp; Estimates'!$L$5)/('Direct Info &amp; Estimates'!$G$6-'Direct Info &amp; Estimates'!$G$5)*(A99-'Direct Info &amp; Estimates'!$G$5)</f>
        <v>-275.046386192017</v>
      </c>
      <c r="C99" s="3" t="n">
        <f aca="false">'Direct Info &amp; Estimates'!$L$5+B99</f>
        <v>19690.953613808</v>
      </c>
      <c r="D99" s="3" t="n">
        <f aca="false">ROUND(C99,-3)</f>
        <v>20000</v>
      </c>
      <c r="E99" s="3" t="n">
        <f aca="false">('Direct Info &amp; Estimates'!$M$6-'Direct Info &amp; Estimates'!$M$5)/('Direct Info &amp; Estimates'!$G$6-'Direct Info &amp; Estimates'!$G$5)*($A99-'Direct Info &amp; Estimates'!$G$5)</f>
        <v>-195.083435628464</v>
      </c>
      <c r="F99" s="3" t="n">
        <f aca="false">'Direct Info &amp; Estimates'!$M$5+E99</f>
        <v>27198.9165643715</v>
      </c>
      <c r="G99" s="3" t="n">
        <f aca="false">ROUND(F99,-3)</f>
        <v>27000</v>
      </c>
      <c r="H99" s="3" t="n">
        <f aca="false">('Direct Info &amp; Estimates'!$Q$6-'Direct Info &amp; Estimates'!$Q$5)/('Direct Info &amp; Estimates'!$G$6-'Direct Info &amp; Estimates'!$G$5)*($A99-'Direct Info &amp; Estimates'!$G$5)</f>
        <v>-380.215582864135</v>
      </c>
      <c r="I99" s="3" t="n">
        <f aca="false">'Direct Info &amp; Estimates'!$Q$5+H99</f>
        <v>21768.2868104493</v>
      </c>
      <c r="J99" s="3" t="n">
        <f aca="false">ROUND(I99,-3)</f>
        <v>22000</v>
      </c>
      <c r="K99" s="3" t="n">
        <f aca="false">K98+1000</f>
        <v>119000</v>
      </c>
    </row>
    <row r="100" customFormat="false" ht="12.8" hidden="false" customHeight="false" outlineLevel="0" collapsed="false">
      <c r="A100" s="3" t="n">
        <f aca="false">A99+1000</f>
        <v>120000</v>
      </c>
      <c r="B100" s="3" t="n">
        <f aca="false">('Direct Info &amp; Estimates'!$L$6-'Direct Info &amp; Estimates'!$L$5)/('Direct Info &amp; Estimates'!$G$6-'Direct Info &amp; Estimates'!$G$5)*(A100-'Direct Info &amp; Estimates'!$G$5)</f>
        <v>-400.181229773463</v>
      </c>
      <c r="C100" s="3" t="n">
        <f aca="false">'Direct Info &amp; Estimates'!$L$5+B100</f>
        <v>19565.8187702265</v>
      </c>
      <c r="D100" s="3" t="n">
        <f aca="false">ROUND(C100,-3)</f>
        <v>20000</v>
      </c>
      <c r="E100" s="3" t="n">
        <f aca="false">('Direct Info &amp; Estimates'!$M$6-'Direct Info &amp; Estimates'!$M$5)/('Direct Info &amp; Estimates'!$G$6-'Direct Info &amp; Estimates'!$G$5)*($A100-'Direct Info &amp; Estimates'!$G$5)</f>
        <v>-283.838410891642</v>
      </c>
      <c r="F100" s="3" t="n">
        <f aca="false">'Direct Info &amp; Estimates'!$M$5+E100</f>
        <v>27110.1615891084</v>
      </c>
      <c r="G100" s="3" t="n">
        <f aca="false">ROUND(F100,-3)</f>
        <v>27000</v>
      </c>
      <c r="H100" s="3" t="n">
        <f aca="false">('Direct Info &amp; Estimates'!$Q$6-'Direct Info &amp; Estimates'!$Q$5)/('Direct Info &amp; Estimates'!$G$6-'Direct Info &amp; Estimates'!$G$5)*($A100-'Direct Info &amp; Estimates'!$G$5)</f>
        <v>-553.198104640356</v>
      </c>
      <c r="I100" s="3" t="n">
        <f aca="false">'Direct Info &amp; Estimates'!$Q$5+H100</f>
        <v>21595.3042886731</v>
      </c>
      <c r="J100" s="3" t="n">
        <f aca="false">ROUND(I100,-3)</f>
        <v>22000</v>
      </c>
      <c r="K100" s="3" t="n">
        <f aca="false">K99+1000</f>
        <v>120000</v>
      </c>
    </row>
    <row r="101" customFormat="false" ht="12.8" hidden="false" customHeight="false" outlineLevel="0" collapsed="false">
      <c r="A101" s="3" t="n">
        <f aca="false">A100+10000</f>
        <v>130000</v>
      </c>
      <c r="B101" s="3" t="n">
        <f aca="false">('Direct Info &amp; Estimates'!$L$6-'Direct Info &amp; Estimates'!$L$5)/('Direct Info &amp; Estimates'!$G$6-'Direct Info &amp; Estimates'!$G$5)*(A101-'Direct Info &amp; Estimates'!$G$5)</f>
        <v>-1651.52966558792</v>
      </c>
      <c r="C101" s="3" t="n">
        <f aca="false">'Direct Info &amp; Estimates'!$L$5+B101</f>
        <v>18314.4703344121</v>
      </c>
      <c r="D101" s="3" t="n">
        <f aca="false">ROUND(C101,-3)</f>
        <v>18000</v>
      </c>
      <c r="E101" s="3" t="n">
        <f aca="false">('Direct Info &amp; Estimates'!$M$6-'Direct Info &amp; Estimates'!$M$5)/('Direct Info &amp; Estimates'!$G$6-'Direct Info &amp; Estimates'!$G$5)*($A101-'Direct Info &amp; Estimates'!$G$5)</f>
        <v>-1171.38816352342</v>
      </c>
      <c r="F101" s="3" t="n">
        <f aca="false">'Direct Info &amp; Estimates'!$M$5+E101</f>
        <v>26222.6118364766</v>
      </c>
      <c r="G101" s="3" t="n">
        <f aca="false">ROUND(F101,-3)</f>
        <v>26000</v>
      </c>
      <c r="H101" s="3" t="n">
        <f aca="false">('Direct Info &amp; Estimates'!$Q$6-'Direct Info &amp; Estimates'!$Q$5)/('Direct Info &amp; Estimates'!$G$6-'Direct Info &amp; Estimates'!$G$5)*($A101-'Direct Info &amp; Estimates'!$G$5)</f>
        <v>-2283.02332240257</v>
      </c>
      <c r="I101" s="3" t="n">
        <f aca="false">'Direct Info &amp; Estimates'!$Q$5+H101</f>
        <v>19865.4790709109</v>
      </c>
      <c r="J101" s="3" t="n">
        <f aca="false">ROUND(I101,-3)</f>
        <v>20000</v>
      </c>
      <c r="K101" s="3" t="n">
        <f aca="false">K100+10000</f>
        <v>130000</v>
      </c>
    </row>
    <row r="102" customFormat="false" ht="12.8" hidden="false" customHeight="false" outlineLevel="0" collapsed="false">
      <c r="A102" s="3" t="n">
        <f aca="false">A101+10000</f>
        <v>140000</v>
      </c>
      <c r="B102" s="3" t="n">
        <f aca="false">('Direct Info &amp; Estimates'!$L$6-'Direct Info &amp; Estimates'!$L$5)/('Direct Info &amp; Estimates'!$G$6-'Direct Info &amp; Estimates'!$G$5)*(A102-'Direct Info &amp; Estimates'!$G$5)</f>
        <v>-2902.87810140237</v>
      </c>
      <c r="C102" s="3" t="n">
        <f aca="false">'Direct Info &amp; Estimates'!$L$5+B102</f>
        <v>17063.1218985976</v>
      </c>
      <c r="D102" s="3" t="n">
        <f aca="false">ROUND(C102,-3)</f>
        <v>17000</v>
      </c>
      <c r="E102" s="3" t="n">
        <f aca="false">('Direct Info &amp; Estimates'!$M$6-'Direct Info &amp; Estimates'!$M$5)/('Direct Info &amp; Estimates'!$G$6-'Direct Info &amp; Estimates'!$G$5)*($A102-'Direct Info &amp; Estimates'!$G$5)</f>
        <v>-2058.93791615519</v>
      </c>
      <c r="F102" s="3" t="n">
        <f aca="false">'Direct Info &amp; Estimates'!$M$5+E102</f>
        <v>25335.0620838448</v>
      </c>
      <c r="G102" s="3" t="n">
        <f aca="false">ROUND(F102,-3)</f>
        <v>25000</v>
      </c>
      <c r="H102" s="3" t="n">
        <f aca="false">('Direct Info &amp; Estimates'!$Q$6-'Direct Info &amp; Estimates'!$Q$5)/('Direct Info &amp; Estimates'!$G$6-'Direct Info &amp; Estimates'!$G$5)*($A102-'Direct Info &amp; Estimates'!$G$5)</f>
        <v>-4012.84854016479</v>
      </c>
      <c r="I102" s="3" t="n">
        <f aca="false">'Direct Info &amp; Estimates'!$Q$5+H102</f>
        <v>18135.6538531487</v>
      </c>
      <c r="J102" s="3" t="n">
        <f aca="false">ROUND(I102,-3)</f>
        <v>18000</v>
      </c>
      <c r="K102" s="3" t="n">
        <f aca="false">K101+10000</f>
        <v>140000</v>
      </c>
    </row>
    <row r="103" customFormat="false" ht="12.8" hidden="false" customHeight="false" outlineLevel="0" collapsed="false">
      <c r="A103" s="3" t="n">
        <f aca="false">A102+10000</f>
        <v>150000</v>
      </c>
      <c r="B103" s="3" t="n">
        <f aca="false">('Direct Info &amp; Estimates'!$L$6-'Direct Info &amp; Estimates'!$L$5)/('Direct Info &amp; Estimates'!$G$6-'Direct Info &amp; Estimates'!$G$5)*(A103-'Direct Info &amp; Estimates'!$G$5)</f>
        <v>-4154.22653721683</v>
      </c>
      <c r="C103" s="3" t="n">
        <f aca="false">'Direct Info &amp; Estimates'!$L$5+B103</f>
        <v>15811.7734627832</v>
      </c>
      <c r="D103" s="3" t="n">
        <f aca="false">ROUND(C103,-3)</f>
        <v>16000</v>
      </c>
      <c r="E103" s="3" t="n">
        <f aca="false">('Direct Info &amp; Estimates'!$M$6-'Direct Info &amp; Estimates'!$M$5)/('Direct Info &amp; Estimates'!$G$6-'Direct Info &amp; Estimates'!$G$5)*($A103-'Direct Info &amp; Estimates'!$G$5)</f>
        <v>-2946.48766878697</v>
      </c>
      <c r="F103" s="3" t="n">
        <f aca="false">'Direct Info &amp; Estimates'!$M$5+E103</f>
        <v>24447.512331213</v>
      </c>
      <c r="G103" s="3" t="n">
        <f aca="false">ROUND(F103,-3)</f>
        <v>24000</v>
      </c>
      <c r="H103" s="3" t="n">
        <f aca="false">('Direct Info &amp; Estimates'!$Q$6-'Direct Info &amp; Estimates'!$Q$5)/('Direct Info &amp; Estimates'!$G$6-'Direct Info &amp; Estimates'!$G$5)*($A103-'Direct Info &amp; Estimates'!$G$5)</f>
        <v>-5742.673757927</v>
      </c>
      <c r="I103" s="3" t="n">
        <f aca="false">'Direct Info &amp; Estimates'!$Q$5+H103</f>
        <v>16405.8286353864</v>
      </c>
      <c r="J103" s="3" t="n">
        <f aca="false">ROUND(I103,-3)</f>
        <v>16000</v>
      </c>
      <c r="K103" s="3" t="n">
        <f aca="false">K102+10000</f>
        <v>150000</v>
      </c>
    </row>
    <row r="104" customFormat="false" ht="12.8" hidden="false" customHeight="false" outlineLevel="0" collapsed="false">
      <c r="A104" s="3" t="n">
        <f aca="false">A103+10000</f>
        <v>160000</v>
      </c>
      <c r="B104" s="3" t="n">
        <f aca="false">('Direct Info &amp; Estimates'!$L$6-'Direct Info &amp; Estimates'!$L$5)/('Direct Info &amp; Estimates'!$G$6-'Direct Info &amp; Estimates'!$G$5)*(A104-'Direct Info &amp; Estimates'!$G$5)</f>
        <v>-5405.57497303128</v>
      </c>
      <c r="C104" s="3" t="n">
        <f aca="false">'Direct Info &amp; Estimates'!$L$5+B104</f>
        <v>14560.4250269687</v>
      </c>
      <c r="D104" s="3" t="n">
        <f aca="false">ROUND(C104,-3)</f>
        <v>15000</v>
      </c>
      <c r="E104" s="3" t="n">
        <f aca="false">('Direct Info &amp; Estimates'!$M$6-'Direct Info &amp; Estimates'!$M$5)/('Direct Info &amp; Estimates'!$G$6-'Direct Info &amp; Estimates'!$G$5)*($A104-'Direct Info &amp; Estimates'!$G$5)</f>
        <v>-3834.03742141874</v>
      </c>
      <c r="F104" s="3" t="n">
        <f aca="false">'Direct Info &amp; Estimates'!$M$5+E104</f>
        <v>23559.9625785813</v>
      </c>
      <c r="G104" s="3" t="n">
        <f aca="false">ROUND(F104,-3)</f>
        <v>24000</v>
      </c>
      <c r="H104" s="3" t="n">
        <f aca="false">('Direct Info &amp; Estimates'!$Q$6-'Direct Info &amp; Estimates'!$Q$5)/('Direct Info &amp; Estimates'!$G$6-'Direct Info &amp; Estimates'!$G$5)*($A104-'Direct Info &amp; Estimates'!$G$5)</f>
        <v>-7472.49897568922</v>
      </c>
      <c r="I104" s="3" t="n">
        <f aca="false">'Direct Info &amp; Estimates'!$Q$5+H104</f>
        <v>14676.0034176242</v>
      </c>
      <c r="J104" s="3" t="n">
        <f aca="false">ROUND(I104,-3)</f>
        <v>15000</v>
      </c>
      <c r="K104" s="3" t="n">
        <f aca="false">K103+10000</f>
        <v>160000</v>
      </c>
    </row>
    <row r="105" customFormat="false" ht="12.8" hidden="false" customHeight="false" outlineLevel="0" collapsed="false">
      <c r="A105" s="3" t="n">
        <f aca="false">A104+10000</f>
        <v>170000</v>
      </c>
      <c r="B105" s="3" t="n">
        <f aca="false">('Direct Info &amp; Estimates'!$L$6-'Direct Info &amp; Estimates'!$L$5)/('Direct Info &amp; Estimates'!$G$6-'Direct Info &amp; Estimates'!$G$5)*(A105-'Direct Info &amp; Estimates'!$G$5)</f>
        <v>-6656.92340884574</v>
      </c>
      <c r="C105" s="3" t="n">
        <f aca="false">'Direct Info &amp; Estimates'!$L$5+B105</f>
        <v>13309.0765911543</v>
      </c>
      <c r="D105" s="3" t="n">
        <f aca="false">ROUND(C105,-3)</f>
        <v>13000</v>
      </c>
      <c r="E105" s="3" t="n">
        <f aca="false">('Direct Info &amp; Estimates'!$M$6-'Direct Info &amp; Estimates'!$M$5)/('Direct Info &amp; Estimates'!$G$6-'Direct Info &amp; Estimates'!$G$5)*($A105-'Direct Info &amp; Estimates'!$G$5)</f>
        <v>-4721.58717405052</v>
      </c>
      <c r="F105" s="3" t="n">
        <f aca="false">'Direct Info &amp; Estimates'!$M$5+E105</f>
        <v>22672.4128259495</v>
      </c>
      <c r="G105" s="3" t="n">
        <f aca="false">ROUND(F105,-3)</f>
        <v>23000</v>
      </c>
      <c r="H105" s="3" t="n">
        <f aca="false">('Direct Info &amp; Estimates'!$Q$6-'Direct Info &amp; Estimates'!$Q$5)/('Direct Info &amp; Estimates'!$G$6-'Direct Info &amp; Estimates'!$G$5)*($A105-'Direct Info &amp; Estimates'!$G$5)</f>
        <v>-9202.32419345143</v>
      </c>
      <c r="I105" s="3" t="n">
        <f aca="false">'Direct Info &amp; Estimates'!$Q$5+H105</f>
        <v>12946.178199862</v>
      </c>
      <c r="J105" s="3" t="n">
        <f aca="false">ROUND(I105,-3)</f>
        <v>13000</v>
      </c>
      <c r="K105" s="3" t="n">
        <f aca="false">K104+10000</f>
        <v>170000</v>
      </c>
    </row>
    <row r="106" customFormat="false" ht="12.8" hidden="false" customHeight="false" outlineLevel="0" collapsed="false">
      <c r="A106" s="3" t="n">
        <f aca="false">A105+10000</f>
        <v>180000</v>
      </c>
      <c r="B106" s="3" t="n">
        <f aca="false">('Direct Info &amp; Estimates'!$L$7-'Direct Info &amp; Estimates'!$L$6)/('Direct Info &amp; Estimates'!$G$7-'Direct Info &amp; Estimates'!$G$6)*(A106-'Direct Info &amp; Estimates'!$G$6)</f>
        <v>-2142.31046420384</v>
      </c>
      <c r="C106" s="3" t="n">
        <f aca="false">'Direct Info &amp; Estimates'!$L$6+B106</f>
        <v>11095.6895357962</v>
      </c>
      <c r="D106" s="3" t="n">
        <f aca="false">ROUND(C106,-3)</f>
        <v>11000</v>
      </c>
      <c r="E106" s="3" t="n">
        <f aca="false">('Direct Info &amp; Estimates'!$M$7-'Direct Info &amp; Estimates'!$M$6)/('Direct Info &amp; Estimates'!$G$7-'Direct Info &amp; Estimates'!$G$6)*($A106-'Direct Info &amp; Estimates'!$G$6)</f>
        <v>-1858.44924838059</v>
      </c>
      <c r="F106" s="3" t="n">
        <f aca="false">'Direct Info &amp; Estimates'!$M$6+E106</f>
        <v>20763.5507516194</v>
      </c>
      <c r="G106" s="3" t="n">
        <f aca="false">ROUND(F106,-3)</f>
        <v>21000</v>
      </c>
      <c r="H106" s="3" t="n">
        <f aca="false">('Direct Info &amp; Estimates'!$Q$7-'Direct Info &amp; Estimates'!$Q$6)/('Direct Info &amp; Estimates'!$G$7-'Direct Info &amp; Estimates'!$G$6)*($A106-'Direct Info &amp; Estimates'!$G$6)</f>
        <v>-2961.10830567473</v>
      </c>
      <c r="I106" s="3" t="n">
        <f aca="false">'Direct Info &amp; Estimates'!$Q$6+H106</f>
        <v>9886.81582181838</v>
      </c>
      <c r="J106" s="3" t="n">
        <f aca="false">ROUND(I106,-3)</f>
        <v>10000</v>
      </c>
      <c r="K106" s="3" t="n">
        <f aca="false">K105+10000</f>
        <v>180000</v>
      </c>
    </row>
    <row r="107" customFormat="false" ht="12.8" hidden="false" customHeight="false" outlineLevel="0" collapsed="false">
      <c r="A107" s="3" t="n">
        <f aca="false">A106+10000</f>
        <v>190000</v>
      </c>
      <c r="B107" s="3" t="n">
        <f aca="false">('Direct Info &amp; Estimates'!$L$7-'Direct Info &amp; Estimates'!$L$6)/('Direct Info &amp; Estimates'!$G$7-'Direct Info &amp; Estimates'!$G$6)*(A107-'Direct Info &amp; Estimates'!$G$6)</f>
        <v>-4413.63199113751</v>
      </c>
      <c r="C107" s="3" t="n">
        <f aca="false">'Direct Info &amp; Estimates'!$L$6+B107</f>
        <v>8824.36800886249</v>
      </c>
      <c r="D107" s="3" t="n">
        <f aca="false">ROUND(C107,-3)</f>
        <v>9000</v>
      </c>
      <c r="E107" s="3" t="n">
        <f aca="false">('Direct Info &amp; Estimates'!$M$7-'Direct Info &amp; Estimates'!$M$6)/('Direct Info &amp; Estimates'!$G$7-'Direct Info &amp; Estimates'!$G$6)*($A107-'Direct Info &amp; Estimates'!$G$6)</f>
        <v>-3828.81528780022</v>
      </c>
      <c r="F107" s="3" t="n">
        <f aca="false">'Direct Info &amp; Estimates'!$M$6+E107</f>
        <v>18793.1847121998</v>
      </c>
      <c r="G107" s="3" t="n">
        <f aca="false">ROUND(F107,-3)</f>
        <v>19000</v>
      </c>
      <c r="H107" s="3" t="n">
        <f aca="false">('Direct Info &amp; Estimates'!$Q$7-'Direct Info &amp; Estimates'!$Q$6)/('Direct Info &amp; Estimates'!$G$7-'Direct Info &amp; Estimates'!$G$6)*($A107-'Direct Info &amp; Estimates'!$G$6)</f>
        <v>-6100.53611067338</v>
      </c>
      <c r="I107" s="3" t="n">
        <f aca="false">'Direct Info &amp; Estimates'!$Q$6+H107</f>
        <v>6747.38801681973</v>
      </c>
      <c r="J107" s="3" t="n">
        <f aca="false">ROUND(I107,-3)</f>
        <v>7000</v>
      </c>
      <c r="K107" s="3" t="n">
        <f aca="false">K106+10000</f>
        <v>190000</v>
      </c>
    </row>
    <row r="108" customFormat="false" ht="12.8" hidden="false" customHeight="false" outlineLevel="0" collapsed="false">
      <c r="A108" s="3" t="n">
        <f aca="false">A107+10000</f>
        <v>200000</v>
      </c>
      <c r="B108" s="3" t="n">
        <f aca="false">('Direct Info &amp; Estimates'!$L$7-'Direct Info &amp; Estimates'!$L$6)/('Direct Info &amp; Estimates'!$G$7-'Direct Info &amp; Estimates'!$G$6)*(A108-'Direct Info &amp; Estimates'!$G$6)</f>
        <v>-6684.95351807118</v>
      </c>
      <c r="C108" s="3" t="n">
        <f aca="false">'Direct Info &amp; Estimates'!$L$6+B108</f>
        <v>6553.04648192882</v>
      </c>
      <c r="D108" s="3" t="n">
        <f aca="false">ROUND(C108,-3)</f>
        <v>7000</v>
      </c>
      <c r="E108" s="3" t="n">
        <f aca="false">('Direct Info &amp; Estimates'!$M$7-'Direct Info &amp; Estimates'!$M$6)/('Direct Info &amp; Estimates'!$G$7-'Direct Info &amp; Estimates'!$G$6)*($A108-'Direct Info &amp; Estimates'!$G$6)</f>
        <v>-5799.18132721985</v>
      </c>
      <c r="F108" s="3" t="n">
        <f aca="false">'Direct Info &amp; Estimates'!$M$6+E108</f>
        <v>16822.8186727801</v>
      </c>
      <c r="G108" s="3" t="n">
        <f aca="false">ROUND(F108,-3)</f>
        <v>17000</v>
      </c>
      <c r="H108" s="3" t="n">
        <f aca="false">('Direct Info &amp; Estimates'!$Q$7-'Direct Info &amp; Estimates'!$Q$6)/('Direct Info &amp; Estimates'!$G$7-'Direct Info &amp; Estimates'!$G$6)*($A108-'Direct Info &amp; Estimates'!$G$6)</f>
        <v>-9239.96391567204</v>
      </c>
      <c r="I108" s="3" t="n">
        <f aca="false">'Direct Info &amp; Estimates'!$Q$6+H108</f>
        <v>3607.96021182108</v>
      </c>
      <c r="J108" s="3" t="n">
        <f aca="false">ROUND(I108,-3)</f>
        <v>4000</v>
      </c>
      <c r="K108" s="3" t="n">
        <f aca="false">K107+10000</f>
        <v>200000</v>
      </c>
    </row>
    <row r="109" customFormat="false" ht="12.8" hidden="false" customHeight="false" outlineLevel="0" collapsed="false">
      <c r="A109" s="3" t="n">
        <f aca="false">A108+10000</f>
        <v>210000</v>
      </c>
      <c r="B109" s="3" t="n">
        <f aca="false">('Direct Info &amp; Estimates'!$L$7-'Direct Info &amp; Estimates'!$L$6)/('Direct Info &amp; Estimates'!$G$7-'Direct Info &amp; Estimates'!$G$6)*(A109-'Direct Info &amp; Estimates'!$G$6)</f>
        <v>-8956.27504500485</v>
      </c>
      <c r="C109" s="3" t="n">
        <f aca="false">'Direct Info &amp; Estimates'!$L$6+B109</f>
        <v>4281.72495499515</v>
      </c>
      <c r="D109" s="3" t="n">
        <f aca="false">ROUND(C109,-3)</f>
        <v>4000</v>
      </c>
      <c r="E109" s="3" t="n">
        <f aca="false">('Direct Info &amp; Estimates'!$M$7-'Direct Info &amp; Estimates'!$M$6)/('Direct Info &amp; Estimates'!$G$7-'Direct Info &amp; Estimates'!$G$6)*($A109-'Direct Info &amp; Estimates'!$G$6)</f>
        <v>-7769.54736663948</v>
      </c>
      <c r="F109" s="3" t="n">
        <f aca="false">'Direct Info &amp; Estimates'!$M$6+E109</f>
        <v>14852.4526333605</v>
      </c>
      <c r="G109" s="3" t="n">
        <f aca="false">ROUND(F109,-3)</f>
        <v>15000</v>
      </c>
      <c r="H109" s="3" t="n">
        <f aca="false">('Direct Info &amp; Estimates'!$Q$7-'Direct Info &amp; Estimates'!$Q$6)/('Direct Info &amp; Estimates'!$G$7-'Direct Info &amp; Estimates'!$G$6)*($A109-'Direct Info &amp; Estimates'!$G$6)</f>
        <v>-12379.3917206707</v>
      </c>
      <c r="I109" s="3" t="n">
        <f aca="false">'Direct Info &amp; Estimates'!$Q$6+H109</f>
        <v>468.532406822424</v>
      </c>
      <c r="J109" s="3" t="n">
        <f aca="false">ROUND(I109,-3)</f>
        <v>0</v>
      </c>
      <c r="K109" s="3" t="n">
        <f aca="false">K108+10000</f>
        <v>210000</v>
      </c>
    </row>
    <row r="110" customFormat="false" ht="12.8" hidden="false" customHeight="false" outlineLevel="0" collapsed="false">
      <c r="A110" s="3" t="n">
        <f aca="false">A109+10000</f>
        <v>220000</v>
      </c>
      <c r="B110" s="3" t="n">
        <f aca="false">('Direct Info &amp; Estimates'!$L$7-'Direct Info &amp; Estimates'!$L$6)/('Direct Info &amp; Estimates'!$G$7-'Direct Info &amp; Estimates'!$G$6)*(A110-'Direct Info &amp; Estimates'!$G$6)</f>
        <v>-11227.5965719385</v>
      </c>
      <c r="C110" s="3" t="n">
        <f aca="false">'Direct Info &amp; Estimates'!$L$6+B110</f>
        <v>2010.40342806148</v>
      </c>
      <c r="D110" s="3" t="n">
        <f aca="false">ROUND(C110,-3)</f>
        <v>2000</v>
      </c>
      <c r="E110" s="3" t="n">
        <f aca="false">('Direct Info &amp; Estimates'!$M$7-'Direct Info &amp; Estimates'!$M$6)/('Direct Info &amp; Estimates'!$G$7-'Direct Info &amp; Estimates'!$G$6)*($A110-'Direct Info &amp; Estimates'!$G$6)</f>
        <v>-9739.91340605912</v>
      </c>
      <c r="F110" s="3" t="n">
        <f aca="false">'Direct Info &amp; Estimates'!$M$6+E110</f>
        <v>12882.0865939409</v>
      </c>
      <c r="G110" s="3" t="n">
        <f aca="false">ROUND(F110,-3)</f>
        <v>13000</v>
      </c>
      <c r="H110" s="3" t="n">
        <f aca="false">('Direct Info &amp; Estimates'!$Q$7-'Direct Info &amp; Estimates'!$Q$6)/('Direct Info &amp; Estimates'!$G$7-'Direct Info &amp; Estimates'!$G$6)*($A110-'Direct Info &amp; Estimates'!$G$6)</f>
        <v>-15518.8195256693</v>
      </c>
      <c r="I110" s="3" t="n">
        <f aca="false">'Direct Info &amp; Estimates'!$Q$6+H110</f>
        <v>-2670.89539817623</v>
      </c>
      <c r="J110" s="3" t="n">
        <f aca="false">ROUND(I110,-3)</f>
        <v>-3000</v>
      </c>
      <c r="K110" s="3" t="n">
        <f aca="false">K109+10000</f>
        <v>220000</v>
      </c>
    </row>
    <row r="111" customFormat="false" ht="12.8" hidden="false" customHeight="false" outlineLevel="0" collapsed="false">
      <c r="A111" s="3" t="n">
        <f aca="false">A110+10000</f>
        <v>230000</v>
      </c>
      <c r="B111" s="3" t="n">
        <f aca="false">('Direct Info &amp; Estimates'!$L$7-'Direct Info &amp; Estimates'!$L$6)/('Direct Info &amp; Estimates'!$G$7-'Direct Info &amp; Estimates'!$G$6)*(A111-'Direct Info &amp; Estimates'!$G$6)</f>
        <v>-13498.9180988722</v>
      </c>
      <c r="C111" s="3" t="n">
        <f aca="false">'Direct Info &amp; Estimates'!$L$6+B111</f>
        <v>-260.918098872185</v>
      </c>
      <c r="D111" s="3" t="n">
        <f aca="false">ROUND(C111,-3)</f>
        <v>-0</v>
      </c>
      <c r="E111" s="3" t="n">
        <f aca="false">('Direct Info &amp; Estimates'!$M$7-'Direct Info &amp; Estimates'!$M$6)/('Direct Info &amp; Estimates'!$G$7-'Direct Info &amp; Estimates'!$G$6)*($A111-'Direct Info &amp; Estimates'!$G$6)</f>
        <v>-11710.2794454787</v>
      </c>
      <c r="F111" s="3" t="n">
        <f aca="false">'Direct Info &amp; Estimates'!$M$6+E111</f>
        <v>10911.7205545213</v>
      </c>
      <c r="G111" s="3" t="n">
        <f aca="false">ROUND(F111,-3)</f>
        <v>11000</v>
      </c>
      <c r="H111" s="3" t="n">
        <f aca="false">('Direct Info &amp; Estimates'!$Q$7-'Direct Info &amp; Estimates'!$Q$6)/('Direct Info &amp; Estimates'!$G$7-'Direct Info &amp; Estimates'!$G$6)*($A111-'Direct Info &amp; Estimates'!$G$6)</f>
        <v>-18658.247330668</v>
      </c>
      <c r="I111" s="3" t="n">
        <f aca="false">'Direct Info &amp; Estimates'!$Q$6+H111</f>
        <v>-5810.32320317488</v>
      </c>
      <c r="J111" s="3" t="n">
        <f aca="false">ROUND(I111,-3)</f>
        <v>-6000</v>
      </c>
      <c r="K111" s="3" t="n">
        <f aca="false">K110+10000</f>
        <v>230000</v>
      </c>
    </row>
    <row r="112" customFormat="false" ht="12.8" hidden="false" customHeight="false" outlineLevel="0" collapsed="false">
      <c r="A112" s="3" t="n">
        <f aca="false">A111+10000</f>
        <v>240000</v>
      </c>
      <c r="B112" s="3" t="n">
        <f aca="false">('Direct Info &amp; Estimates'!$L$8-'Direct Info &amp; Estimates'!$L$7)/('Direct Info &amp; Estimates'!$G$8-'Direct Info &amp; Estimates'!$G$7)*(A112-'Direct Info &amp; Estimates'!$G$7)</f>
        <v>-1513.84527375753</v>
      </c>
      <c r="C112" s="3" t="n">
        <f aca="false">'Direct Info &amp; Estimates'!$L$7+B112</f>
        <v>-3037.84527375753</v>
      </c>
      <c r="D112" s="3" t="n">
        <f aca="false">ROUND(C112,-3)</f>
        <v>-3000</v>
      </c>
      <c r="E112" s="3" t="n">
        <f aca="false">('Direct Info &amp; Estimates'!$M$8-'Direct Info &amp; Estimates'!$M$7)/('Direct Info &amp; Estimates'!$G$8-'Direct Info &amp; Estimates'!$G$7)*($A112-'Direct Info &amp; Estimates'!$G$7)</f>
        <v>-1422.20388349515</v>
      </c>
      <c r="F112" s="3" t="n">
        <f aca="false">'Direct Info &amp; Estimates'!$M$7+E112</f>
        <v>8393.79611650485</v>
      </c>
      <c r="G112" s="3" t="n">
        <f aca="false">ROUND(F112,-3)</f>
        <v>8000</v>
      </c>
      <c r="H112" s="3" t="n">
        <f aca="false">('Direct Info &amp; Estimates'!$Q$8-'Direct Info &amp; Estimates'!$Q$7)/('Direct Info &amp; Estimates'!$G$8-'Direct Info &amp; Estimates'!$G$7)*($A112-'Direct Info &amp; Estimates'!$G$7)</f>
        <v>-1637.15403085131</v>
      </c>
      <c r="I112" s="3" t="n">
        <f aca="false">'Direct Info &amp; Estimates'!$Q$7+H112</f>
        <v>-9193.31303638594</v>
      </c>
      <c r="J112" s="3" t="n">
        <f aca="false">ROUND(I112,-3)</f>
        <v>-9000</v>
      </c>
      <c r="K112" s="3" t="n">
        <f aca="false">K111+10000</f>
        <v>240000</v>
      </c>
    </row>
    <row r="113" customFormat="false" ht="12.8" hidden="false" customHeight="false" outlineLevel="0" collapsed="false">
      <c r="A113" s="3" t="n">
        <f aca="false">A112+10000</f>
        <v>250000</v>
      </c>
      <c r="B113" s="3" t="n">
        <f aca="false">('Direct Info &amp; Estimates'!$L$8-'Direct Info &amp; Estimates'!$L$7)/('Direct Info &amp; Estimates'!$G$8-'Direct Info &amp; Estimates'!$G$7)*(A113-'Direct Info &amp; Estimates'!$G$7)</f>
        <v>-4924.17479337352</v>
      </c>
      <c r="C113" s="3" t="n">
        <f aca="false">'Direct Info &amp; Estimates'!$L$7+B113</f>
        <v>-6448.17479337352</v>
      </c>
      <c r="D113" s="3" t="n">
        <f aca="false">ROUND(C113,-3)</f>
        <v>-6000</v>
      </c>
      <c r="E113" s="3" t="n">
        <f aca="false">('Direct Info &amp; Estimates'!$M$8-'Direct Info &amp; Estimates'!$M$7)/('Direct Info &amp; Estimates'!$G$8-'Direct Info &amp; Estimates'!$G$7)*($A113-'Direct Info &amp; Estimates'!$G$7)</f>
        <v>-4626.08737864078</v>
      </c>
      <c r="F113" s="3" t="n">
        <f aca="false">'Direct Info &amp; Estimates'!$M$7+E113</f>
        <v>5189.91262135922</v>
      </c>
      <c r="G113" s="3" t="n">
        <f aca="false">ROUND(F113,-3)</f>
        <v>5000</v>
      </c>
      <c r="H113" s="3" t="n">
        <f aca="false">('Direct Info &amp; Estimates'!$Q$8-'Direct Info &amp; Estimates'!$Q$7)/('Direct Info &amp; Estimates'!$G$8-'Direct Info &amp; Estimates'!$G$7)*($A113-'Direct Info &amp; Estimates'!$G$7)</f>
        <v>-5325.26854054112</v>
      </c>
      <c r="I113" s="3" t="n">
        <f aca="false">'Direct Info &amp; Estimates'!$Q$7+H113</f>
        <v>-12881.4275460758</v>
      </c>
      <c r="J113" s="3" t="n">
        <f aca="false">ROUND(I113,-3)</f>
        <v>-13000</v>
      </c>
      <c r="K113" s="3" t="n">
        <f aca="false">K112+10000</f>
        <v>250000</v>
      </c>
    </row>
    <row r="114" customFormat="false" ht="12.8" hidden="false" customHeight="false" outlineLevel="0" collapsed="false">
      <c r="A114" s="3" t="n">
        <f aca="false">A113+10000</f>
        <v>260000</v>
      </c>
      <c r="B114" s="3" t="n">
        <f aca="false">('Direct Info &amp; Estimates'!$L$8-'Direct Info &amp; Estimates'!$L$7)/('Direct Info &amp; Estimates'!$G$8-'Direct Info &amp; Estimates'!$G$7)*(A114-'Direct Info &amp; Estimates'!$G$7)</f>
        <v>-8334.5043129895</v>
      </c>
      <c r="C114" s="3" t="n">
        <f aca="false">'Direct Info &amp; Estimates'!$L$7+B114</f>
        <v>-9858.5043129895</v>
      </c>
      <c r="D114" s="3" t="n">
        <f aca="false">ROUND(C114,-3)</f>
        <v>-10000</v>
      </c>
      <c r="E114" s="3" t="n">
        <f aca="false">('Direct Info &amp; Estimates'!$M$8-'Direct Info &amp; Estimates'!$M$7)/('Direct Info &amp; Estimates'!$G$8-'Direct Info &amp; Estimates'!$G$7)*($A114-'Direct Info &amp; Estimates'!$G$7)</f>
        <v>-7829.97087378641</v>
      </c>
      <c r="F114" s="3" t="n">
        <f aca="false">'Direct Info &amp; Estimates'!$M$7+E114</f>
        <v>1986.02912621359</v>
      </c>
      <c r="G114" s="3" t="n">
        <f aca="false">ROUND(F114,-3)</f>
        <v>2000</v>
      </c>
      <c r="H114" s="3" t="n">
        <f aca="false">('Direct Info &amp; Estimates'!$Q$8-'Direct Info &amp; Estimates'!$Q$7)/('Direct Info &amp; Estimates'!$G$8-'Direct Info &amp; Estimates'!$G$7)*($A114-'Direct Info &amp; Estimates'!$G$7)</f>
        <v>-9013.38305023093</v>
      </c>
      <c r="I114" s="3" t="n">
        <f aca="false">'Direct Info &amp; Estimates'!$Q$7+H114</f>
        <v>-16569.5420557656</v>
      </c>
      <c r="J114" s="3" t="n">
        <f aca="false">ROUND(I114,-3)</f>
        <v>-17000</v>
      </c>
      <c r="K114" s="3" t="n">
        <f aca="false">K113+10000</f>
        <v>260000</v>
      </c>
    </row>
    <row r="115" customFormat="false" ht="12.8" hidden="false" customHeight="false" outlineLevel="0" collapsed="false">
      <c r="A115" s="3" t="n">
        <f aca="false">A114+10000</f>
        <v>270000</v>
      </c>
      <c r="B115" s="3" t="n">
        <f aca="false">('Direct Info &amp; Estimates'!$L$8-'Direct Info &amp; Estimates'!$L$7)/('Direct Info &amp; Estimates'!$G$8-'Direct Info &amp; Estimates'!$G$7)*(A115-'Direct Info &amp; Estimates'!$G$7)</f>
        <v>-11744.8338326055</v>
      </c>
      <c r="C115" s="3" t="n">
        <f aca="false">'Direct Info &amp; Estimates'!$L$7+B115</f>
        <v>-13268.8338326055</v>
      </c>
      <c r="D115" s="3" t="n">
        <f aca="false">ROUND(C115,-3)</f>
        <v>-13000</v>
      </c>
      <c r="E115" s="3" t="n">
        <f aca="false">('Direct Info &amp; Estimates'!$M$8-'Direct Info &amp; Estimates'!$M$7)/('Direct Info &amp; Estimates'!$G$8-'Direct Info &amp; Estimates'!$G$7)*($A115-'Direct Info &amp; Estimates'!$G$7)</f>
        <v>-11033.854368932</v>
      </c>
      <c r="F115" s="3" t="n">
        <f aca="false">'Direct Info &amp; Estimates'!$M$7+E115</f>
        <v>-1217.85436893204</v>
      </c>
      <c r="G115" s="3" t="n">
        <f aca="false">ROUND(F115,-3)</f>
        <v>-1000</v>
      </c>
      <c r="H115" s="3" t="n">
        <f aca="false">('Direct Info &amp; Estimates'!$Q$8-'Direct Info &amp; Estimates'!$Q$7)/('Direct Info &amp; Estimates'!$G$8-'Direct Info &amp; Estimates'!$G$7)*($A115-'Direct Info &amp; Estimates'!$G$7)</f>
        <v>-12701.4975599208</v>
      </c>
      <c r="I115" s="3" t="n">
        <f aca="false">'Direct Info &amp; Estimates'!$Q$7+H115</f>
        <v>-20257.6565654554</v>
      </c>
      <c r="J115" s="3" t="n">
        <f aca="false">ROUND(I115,-3)</f>
        <v>-20000</v>
      </c>
      <c r="K115" s="3" t="n">
        <f aca="false">K114+10000</f>
        <v>270000</v>
      </c>
    </row>
    <row r="116" customFormat="false" ht="12.8" hidden="false" customHeight="false" outlineLevel="0" collapsed="false">
      <c r="A116" s="3" t="n">
        <f aca="false">A115+10000</f>
        <v>280000</v>
      </c>
      <c r="B116" s="3" t="n">
        <f aca="false">('Direct Info &amp; Estimates'!$L$8-'Direct Info &amp; Estimates'!$L$7)/('Direct Info &amp; Estimates'!$G$8-'Direct Info &amp; Estimates'!$G$7)*(A116-'Direct Info &amp; Estimates'!$G$7)</f>
        <v>-15155.1633522215</v>
      </c>
      <c r="C116" s="3" t="n">
        <f aca="false">'Direct Info &amp; Estimates'!$L$7+B116</f>
        <v>-16679.1633522215</v>
      </c>
      <c r="D116" s="3" t="n">
        <f aca="false">ROUND(C116,-3)</f>
        <v>-17000</v>
      </c>
      <c r="E116" s="3" t="n">
        <f aca="false">('Direct Info &amp; Estimates'!$M$8-'Direct Info &amp; Estimates'!$M$7)/('Direct Info &amp; Estimates'!$G$8-'Direct Info &amp; Estimates'!$G$7)*($A116-'Direct Info &amp; Estimates'!$G$7)</f>
        <v>-14237.7378640777</v>
      </c>
      <c r="F116" s="3" t="n">
        <f aca="false">'Direct Info &amp; Estimates'!$M$7+E116</f>
        <v>-4421.73786407767</v>
      </c>
      <c r="G116" s="3" t="n">
        <f aca="false">ROUND(F116,-3)</f>
        <v>-4000</v>
      </c>
      <c r="H116" s="3" t="n">
        <f aca="false">('Direct Info &amp; Estimates'!$Q$8-'Direct Info &amp; Estimates'!$Q$7)/('Direct Info &amp; Estimates'!$G$8-'Direct Info &amp; Estimates'!$G$7)*($A116-'Direct Info &amp; Estimates'!$G$7)</f>
        <v>-16389.6120696106</v>
      </c>
      <c r="I116" s="3" t="n">
        <f aca="false">'Direct Info &amp; Estimates'!$Q$7+H116</f>
        <v>-23945.7710751452</v>
      </c>
      <c r="J116" s="3" t="n">
        <f aca="false">ROUND(I116,-3)</f>
        <v>-24000</v>
      </c>
      <c r="K116" s="3" t="n">
        <f aca="false">K115+10000</f>
        <v>280000</v>
      </c>
    </row>
    <row r="117" customFormat="false" ht="12.8" hidden="false" customHeight="false" outlineLevel="0" collapsed="false">
      <c r="A117" s="3" t="n">
        <f aca="false">A116+10000</f>
        <v>290000</v>
      </c>
      <c r="B117" s="3" t="n">
        <f aca="false">('Direct Info &amp; Estimates'!$L$8-'Direct Info &amp; Estimates'!$L$7)/('Direct Info &amp; Estimates'!$G$8-'Direct Info &amp; Estimates'!$G$7)*(A117-'Direct Info &amp; Estimates'!$G$7)</f>
        <v>-18565.4928718374</v>
      </c>
      <c r="C117" s="3" t="n">
        <f aca="false">'Direct Info &amp; Estimates'!$L$7+B117</f>
        <v>-20089.4928718374</v>
      </c>
      <c r="D117" s="3" t="n">
        <f aca="false">ROUND(C117,-3)</f>
        <v>-20000</v>
      </c>
      <c r="E117" s="3" t="n">
        <f aca="false">('Direct Info &amp; Estimates'!$M$8-'Direct Info &amp; Estimates'!$M$7)/('Direct Info &amp; Estimates'!$G$8-'Direct Info &amp; Estimates'!$G$7)*($A117-'Direct Info &amp; Estimates'!$G$7)</f>
        <v>-17441.6213592233</v>
      </c>
      <c r="F117" s="3" t="n">
        <f aca="false">'Direct Info &amp; Estimates'!$M$7+E117</f>
        <v>-7625.6213592233</v>
      </c>
      <c r="G117" s="3" t="n">
        <f aca="false">ROUND(F117,-3)</f>
        <v>-8000</v>
      </c>
      <c r="H117" s="3" t="n">
        <f aca="false">('Direct Info &amp; Estimates'!$Q$8-'Direct Info &amp; Estimates'!$Q$7)/('Direct Info &amp; Estimates'!$G$8-'Direct Info &amp; Estimates'!$G$7)*($A117-'Direct Info &amp; Estimates'!$G$7)</f>
        <v>-20077.7265793004</v>
      </c>
      <c r="I117" s="3" t="n">
        <f aca="false">'Direct Info &amp; Estimates'!$Q$7+H117</f>
        <v>-27633.885584835</v>
      </c>
      <c r="J117" s="3" t="n">
        <f aca="false">ROUND(I117,-3)</f>
        <v>-28000</v>
      </c>
      <c r="K117" s="3" t="n">
        <f aca="false">K116+10000</f>
        <v>290000</v>
      </c>
    </row>
    <row r="118" customFormat="false" ht="12.8" hidden="false" customHeight="false" outlineLevel="0" collapsed="false">
      <c r="A118" s="3" t="n">
        <f aca="false">A117+10000</f>
        <v>300000</v>
      </c>
      <c r="B118" s="3" t="n">
        <f aca="false">('Direct Info &amp; Estimates'!$L$8-'Direct Info &amp; Estimates'!$L$7)/('Direct Info &amp; Estimates'!$G$8-'Direct Info &amp; Estimates'!$G$7)*(A118-'Direct Info &amp; Estimates'!$G$7)</f>
        <v>-21975.8223914534</v>
      </c>
      <c r="C118" s="3" t="n">
        <f aca="false">'Direct Info &amp; Estimates'!$L$7+B118</f>
        <v>-23499.8223914534</v>
      </c>
      <c r="D118" s="3" t="n">
        <f aca="false">ROUND(C118,-3)</f>
        <v>-23000</v>
      </c>
      <c r="E118" s="3" t="n">
        <f aca="false">('Direct Info &amp; Estimates'!$M$8-'Direct Info &amp; Estimates'!$M$7)/('Direct Info &amp; Estimates'!$G$8-'Direct Info &amp; Estimates'!$G$7)*($A118-'Direct Info &amp; Estimates'!$G$7)</f>
        <v>-20645.5048543689</v>
      </c>
      <c r="F118" s="3" t="n">
        <f aca="false">'Direct Info &amp; Estimates'!$M$7+E118</f>
        <v>-10829.5048543689</v>
      </c>
      <c r="G118" s="3" t="n">
        <f aca="false">ROUND(F118,-3)</f>
        <v>-11000</v>
      </c>
      <c r="H118" s="3" t="n">
        <f aca="false">('Direct Info &amp; Estimates'!$Q$8-'Direct Info &amp; Estimates'!$Q$7)/('Direct Info &amp; Estimates'!$G$8-'Direct Info &amp; Estimates'!$G$7)*($A118-'Direct Info &amp; Estimates'!$G$7)</f>
        <v>-23765.8410889902</v>
      </c>
      <c r="I118" s="3" t="n">
        <f aca="false">'Direct Info &amp; Estimates'!$Q$7+H118</f>
        <v>-31322.0000945248</v>
      </c>
      <c r="J118" s="3" t="n">
        <f aca="false">ROUND(I118,-3)</f>
        <v>-31000</v>
      </c>
      <c r="K118" s="3" t="n">
        <f aca="false">K117+10000</f>
        <v>300000</v>
      </c>
    </row>
    <row r="119" customFormat="false" ht="12.8" hidden="false" customHeight="false" outlineLevel="0" collapsed="false">
      <c r="A119" s="3" t="n">
        <f aca="false">A118+10000</f>
        <v>310000</v>
      </c>
      <c r="B119" s="3" t="n">
        <f aca="false">('Direct Info &amp; Estimates'!$L$8-'Direct Info &amp; Estimates'!$L$7)/('Direct Info &amp; Estimates'!$G$8-'Direct Info &amp; Estimates'!$G$7)*(A119-'Direct Info &amp; Estimates'!$G$7)</f>
        <v>-25386.1519110694</v>
      </c>
      <c r="C119" s="3" t="n">
        <f aca="false">'Direct Info &amp; Estimates'!$L$7+B119</f>
        <v>-26910.1519110694</v>
      </c>
      <c r="D119" s="3" t="n">
        <f aca="false">ROUND(C119,-3)</f>
        <v>-27000</v>
      </c>
      <c r="E119" s="3" t="n">
        <f aca="false">('Direct Info &amp; Estimates'!$M$8-'Direct Info &amp; Estimates'!$M$7)/('Direct Info &amp; Estimates'!$G$8-'Direct Info &amp; Estimates'!$G$7)*($A119-'Direct Info &amp; Estimates'!$G$7)</f>
        <v>-23849.3883495146</v>
      </c>
      <c r="F119" s="3" t="n">
        <f aca="false">'Direct Info &amp; Estimates'!$M$7+E119</f>
        <v>-14033.3883495146</v>
      </c>
      <c r="G119" s="3" t="n">
        <f aca="false">ROUND(F119,-3)</f>
        <v>-14000</v>
      </c>
      <c r="H119" s="3" t="n">
        <f aca="false">('Direct Info &amp; Estimates'!$Q$8-'Direct Info &amp; Estimates'!$Q$7)/('Direct Info &amp; Estimates'!$G$8-'Direct Info &amp; Estimates'!$G$7)*($A119-'Direct Info &amp; Estimates'!$G$7)</f>
        <v>-27453.95559868</v>
      </c>
      <c r="I119" s="3" t="n">
        <f aca="false">'Direct Info &amp; Estimates'!$Q$7+H119</f>
        <v>-35010.1146042146</v>
      </c>
      <c r="J119" s="3" t="n">
        <f aca="false">ROUND(I119,-3)</f>
        <v>-35000</v>
      </c>
      <c r="K119" s="3" t="n">
        <f aca="false">K118+10000</f>
        <v>310000</v>
      </c>
    </row>
    <row r="120" customFormat="false" ht="12.8" hidden="false" customHeight="false" outlineLevel="0" collapsed="false">
      <c r="A120" s="3" t="n">
        <f aca="false">A119+10000</f>
        <v>320000</v>
      </c>
      <c r="B120" s="3" t="n">
        <f aca="false">('Direct Info &amp; Estimates'!$L$9-'Direct Info &amp; Estimates'!$L$8)/('Direct Info &amp; Estimates'!$G$9-'Direct Info &amp; Estimates'!$G$8)*(A120-'Direct Info &amp; Estimates'!$G$8)</f>
        <v>-102.350832864146</v>
      </c>
      <c r="C120" s="3" t="n">
        <f aca="false">'Direct Info &amp; Estimates'!$L$8+B120</f>
        <v>-29973.3508328641</v>
      </c>
      <c r="D120" s="3" t="n">
        <f aca="false">ROUND(C120,-3)</f>
        <v>-30000</v>
      </c>
      <c r="E120" s="3" t="n">
        <f aca="false">('Direct Info &amp; Estimates'!$M$9-'Direct Info &amp; Estimates'!$M$8)/('Direct Info &amp; Estimates'!$G$9-'Direct Info &amp; Estimates'!$G$8)*($A120-'Direct Info &amp; Estimates'!$G$8)</f>
        <v>-97.5726507463506</v>
      </c>
      <c r="F120" s="3" t="n">
        <f aca="false">'Direct Info &amp; Estimates'!$M$8+E120</f>
        <v>-16912.5726507464</v>
      </c>
      <c r="G120" s="3" t="n">
        <f aca="false">ROUND(F120,-3)</f>
        <v>-17000</v>
      </c>
      <c r="H120" s="3" t="n">
        <f aca="false">('Direct Info &amp; Estimates'!$Q$9-'Direct Info &amp; Estimates'!$Q$8)/('Direct Info &amp; Estimates'!$G$9-'Direct Info &amp; Estimates'!$G$8)*($A120-'Direct Info &amp; Estimates'!$G$8)</f>
        <v>-434.206156901499</v>
      </c>
      <c r="I120" s="3" t="n">
        <f aca="false">'Direct Info &amp; Estimates'!$Q$8+H120</f>
        <v>-38646.3417784288</v>
      </c>
      <c r="J120" s="3" t="n">
        <f aca="false">ROUND(I120,-3)</f>
        <v>-39000</v>
      </c>
      <c r="K120" s="3" t="n">
        <f aca="false">K119+10000</f>
        <v>320000</v>
      </c>
    </row>
    <row r="121" customFormat="false" ht="12.8" hidden="false" customHeight="false" outlineLevel="0" collapsed="false">
      <c r="A121" s="3" t="n">
        <f aca="false">A120+10000</f>
        <v>330000</v>
      </c>
      <c r="B121" s="3" t="n">
        <f aca="false">('Direct Info &amp; Estimates'!$L$9-'Direct Info &amp; Estimates'!$L$8)/('Direct Info &amp; Estimates'!$G$9-'Direct Info &amp; Estimates'!$G$8)*(A121-'Direct Info &amp; Estimates'!$G$8)</f>
        <v>-878.912538965408</v>
      </c>
      <c r="C121" s="3" t="n">
        <f aca="false">'Direct Info &amp; Estimates'!$L$8+B121</f>
        <v>-30749.9125389654</v>
      </c>
      <c r="D121" s="3" t="n">
        <f aca="false">ROUND(C121,-3)</f>
        <v>-31000</v>
      </c>
      <c r="E121" s="3" t="n">
        <f aca="false">('Direct Info &amp; Estimates'!$M$9-'Direct Info &amp; Estimates'!$M$8)/('Direct Info &amp; Estimates'!$G$9-'Direct Info &amp; Estimates'!$G$8)*($A121-'Direct Info &amp; Estimates'!$G$8)</f>
        <v>-837.881078260392</v>
      </c>
      <c r="F121" s="3" t="n">
        <f aca="false">'Direct Info &amp; Estimates'!$M$8+E121</f>
        <v>-17652.8810782604</v>
      </c>
      <c r="G121" s="3" t="n">
        <f aca="false">ROUND(F121,-3)</f>
        <v>-18000</v>
      </c>
      <c r="H121" s="3" t="n">
        <f aca="false">('Direct Info &amp; Estimates'!$Q$9-'Direct Info &amp; Estimates'!$Q$8)/('Direct Info &amp; Estimates'!$G$9-'Direct Info &amp; Estimates'!$G$8)*($A121-'Direct Info &amp; Estimates'!$G$8)</f>
        <v>-3728.63830334687</v>
      </c>
      <c r="I121" s="3" t="n">
        <f aca="false">'Direct Info &amp; Estimates'!$Q$8+H121</f>
        <v>-41940.7739248742</v>
      </c>
      <c r="J121" s="3" t="n">
        <f aca="false">ROUND(I121,-3)</f>
        <v>-42000</v>
      </c>
      <c r="K121" s="3" t="n">
        <f aca="false">K120+10000</f>
        <v>330000</v>
      </c>
    </row>
    <row r="122" customFormat="false" ht="12.8" hidden="false" customHeight="false" outlineLevel="0" collapsed="false">
      <c r="A122" s="3" t="n">
        <f aca="false">A121+10000</f>
        <v>340000</v>
      </c>
      <c r="B122" s="3" t="n">
        <f aca="false">('Direct Info &amp; Estimates'!$L$9-'Direct Info &amp; Estimates'!$L$8)/('Direct Info &amp; Estimates'!$G$9-'Direct Info &amp; Estimates'!$G$8)*(A122-'Direct Info &amp; Estimates'!$G$8)</f>
        <v>-1655.47424506667</v>
      </c>
      <c r="C122" s="3" t="n">
        <f aca="false">'Direct Info &amp; Estimates'!$L$8+B122</f>
        <v>-31526.4742450667</v>
      </c>
      <c r="D122" s="3" t="n">
        <f aca="false">ROUND(C122,-3)</f>
        <v>-32000</v>
      </c>
      <c r="E122" s="3" t="n">
        <f aca="false">('Direct Info &amp; Estimates'!$M$9-'Direct Info &amp; Estimates'!$M$8)/('Direct Info &amp; Estimates'!$G$9-'Direct Info &amp; Estimates'!$G$8)*($A122-'Direct Info &amp; Estimates'!$G$8)</f>
        <v>-1578.18950577443</v>
      </c>
      <c r="F122" s="3" t="n">
        <f aca="false">'Direct Info &amp; Estimates'!$M$8+E122</f>
        <v>-18393.1895057744</v>
      </c>
      <c r="G122" s="3" t="n">
        <f aca="false">ROUND(F122,-3)</f>
        <v>-18000</v>
      </c>
      <c r="H122" s="3" t="n">
        <f aca="false">('Direct Info &amp; Estimates'!$Q$9-'Direct Info &amp; Estimates'!$Q$8)/('Direct Info &amp; Estimates'!$G$9-'Direct Info &amp; Estimates'!$G$8)*($A122-'Direct Info &amp; Estimates'!$G$8)</f>
        <v>-7023.07044979223</v>
      </c>
      <c r="I122" s="3" t="n">
        <f aca="false">'Direct Info &amp; Estimates'!$Q$8+H122</f>
        <v>-45235.2060713196</v>
      </c>
      <c r="J122" s="3" t="n">
        <f aca="false">ROUND(I122,-3)</f>
        <v>-45000</v>
      </c>
      <c r="K122" s="3" t="n">
        <f aca="false">K121+10000</f>
        <v>340000</v>
      </c>
    </row>
    <row r="123" customFormat="false" ht="12.8" hidden="false" customHeight="false" outlineLevel="0" collapsed="false">
      <c r="A123" s="3" t="n">
        <f aca="false">A122+10000</f>
        <v>350000</v>
      </c>
      <c r="B123" s="3" t="n">
        <f aca="false">('Direct Info &amp; Estimates'!$L$9-'Direct Info &amp; Estimates'!$L$8)/('Direct Info &amp; Estimates'!$G$9-'Direct Info &amp; Estimates'!$G$8)*(A123-'Direct Info &amp; Estimates'!$G$8)</f>
        <v>-2432.03595116793</v>
      </c>
      <c r="C123" s="3" t="n">
        <f aca="false">'Direct Info &amp; Estimates'!$L$8+B123</f>
        <v>-32303.0359511679</v>
      </c>
      <c r="D123" s="3" t="n">
        <f aca="false">ROUND(C123,-3)</f>
        <v>-32000</v>
      </c>
      <c r="E123" s="3" t="n">
        <f aca="false">('Direct Info &amp; Estimates'!$M$9-'Direct Info &amp; Estimates'!$M$8)/('Direct Info &amp; Estimates'!$G$9-'Direct Info &amp; Estimates'!$G$8)*($A123-'Direct Info &amp; Estimates'!$G$8)</f>
        <v>-2318.49793328847</v>
      </c>
      <c r="F123" s="3" t="n">
        <f aca="false">'Direct Info &amp; Estimates'!$M$8+E123</f>
        <v>-19133.4979332885</v>
      </c>
      <c r="G123" s="3" t="n">
        <f aca="false">ROUND(F123,-3)</f>
        <v>-19000</v>
      </c>
      <c r="H123" s="3" t="n">
        <f aca="false">('Direct Info &amp; Estimates'!$Q$9-'Direct Info &amp; Estimates'!$Q$8)/('Direct Info &amp; Estimates'!$G$9-'Direct Info &amp; Estimates'!$G$8)*($A123-'Direct Info &amp; Estimates'!$G$8)</f>
        <v>-10317.5025962376</v>
      </c>
      <c r="I123" s="3" t="n">
        <f aca="false">'Direct Info &amp; Estimates'!$Q$8+H123</f>
        <v>-48529.6382177649</v>
      </c>
      <c r="J123" s="3" t="n">
        <f aca="false">ROUND(I123,-3)</f>
        <v>-49000</v>
      </c>
      <c r="K123" s="3" t="n">
        <f aca="false">K122+10000</f>
        <v>350000</v>
      </c>
    </row>
    <row r="124" customFormat="false" ht="12.8" hidden="false" customHeight="false" outlineLevel="0" collapsed="false">
      <c r="A124" s="3" t="n">
        <f aca="false">A123+10000</f>
        <v>360000</v>
      </c>
      <c r="B124" s="3" t="n">
        <f aca="false">('Direct Info &amp; Estimates'!$L$9-'Direct Info &amp; Estimates'!$L$8)/('Direct Info &amp; Estimates'!$G$9-'Direct Info &amp; Estimates'!$G$8)*(A124-'Direct Info &amp; Estimates'!$G$8)</f>
        <v>-3208.59765726919</v>
      </c>
      <c r="C124" s="3" t="n">
        <f aca="false">'Direct Info &amp; Estimates'!$L$8+B124</f>
        <v>-33079.5976572692</v>
      </c>
      <c r="D124" s="3" t="n">
        <f aca="false">ROUND(C124,-3)</f>
        <v>-33000</v>
      </c>
      <c r="E124" s="3" t="n">
        <f aca="false">('Direct Info &amp; Estimates'!$M$9-'Direct Info &amp; Estimates'!$M$8)/('Direct Info &amp; Estimates'!$G$9-'Direct Info &amp; Estimates'!$G$8)*($A124-'Direct Info &amp; Estimates'!$G$8)</f>
        <v>-3058.80636080252</v>
      </c>
      <c r="F124" s="3" t="n">
        <f aca="false">'Direct Info &amp; Estimates'!$M$8+E124</f>
        <v>-19873.8063608025</v>
      </c>
      <c r="G124" s="3" t="n">
        <f aca="false">ROUND(F124,-3)</f>
        <v>-20000</v>
      </c>
      <c r="H124" s="3" t="n">
        <f aca="false">('Direct Info &amp; Estimates'!$Q$9-'Direct Info &amp; Estimates'!$Q$8)/('Direct Info &amp; Estimates'!$G$9-'Direct Info &amp; Estimates'!$G$8)*($A124-'Direct Info &amp; Estimates'!$G$8)</f>
        <v>-13611.934742683</v>
      </c>
      <c r="I124" s="3" t="n">
        <f aca="false">'Direct Info &amp; Estimates'!$Q$8+H124</f>
        <v>-51824.0703642103</v>
      </c>
      <c r="J124" s="3" t="n">
        <f aca="false">ROUND(I124,-3)</f>
        <v>-52000</v>
      </c>
      <c r="K124" s="3" t="n">
        <f aca="false">K123+10000</f>
        <v>360000</v>
      </c>
    </row>
    <row r="125" customFormat="false" ht="12.8" hidden="false" customHeight="false" outlineLevel="0" collapsed="false">
      <c r="A125" s="3" t="n">
        <f aca="false">A124+10000</f>
        <v>370000</v>
      </c>
      <c r="B125" s="3" t="n">
        <f aca="false">('Direct Info &amp; Estimates'!$L$9-'Direct Info &amp; Estimates'!$L$8)/('Direct Info &amp; Estimates'!$G$9-'Direct Info &amp; Estimates'!$G$8)*(A125-'Direct Info &amp; Estimates'!$G$8)</f>
        <v>-3985.15936337046</v>
      </c>
      <c r="C125" s="3" t="n">
        <f aca="false">'Direct Info &amp; Estimates'!$L$8+B125</f>
        <v>-33856.1593633705</v>
      </c>
      <c r="D125" s="3" t="n">
        <f aca="false">ROUND(C125,-3)</f>
        <v>-34000</v>
      </c>
      <c r="E125" s="3" t="n">
        <f aca="false">('Direct Info &amp; Estimates'!$M$9-'Direct Info &amp; Estimates'!$M$8)/('Direct Info &amp; Estimates'!$G$9-'Direct Info &amp; Estimates'!$G$8)*($A125-'Direct Info &amp; Estimates'!$G$8)</f>
        <v>-3799.11478831656</v>
      </c>
      <c r="F125" s="3" t="n">
        <f aca="false">'Direct Info &amp; Estimates'!$M$8+E125</f>
        <v>-20614.1147883166</v>
      </c>
      <c r="G125" s="3" t="n">
        <f aca="false">ROUND(F125,-3)</f>
        <v>-21000</v>
      </c>
      <c r="H125" s="3" t="n">
        <f aca="false">('Direct Info &amp; Estimates'!$Q$9-'Direct Info &amp; Estimates'!$Q$8)/('Direct Info &amp; Estimates'!$G$9-'Direct Info &amp; Estimates'!$G$8)*($A125-'Direct Info &amp; Estimates'!$G$8)</f>
        <v>-16906.3668891283</v>
      </c>
      <c r="I125" s="3" t="n">
        <f aca="false">'Direct Info &amp; Estimates'!$Q$8+H125</f>
        <v>-55118.5025106557</v>
      </c>
      <c r="J125" s="3" t="n">
        <f aca="false">ROUND(I125,-3)</f>
        <v>-55000</v>
      </c>
      <c r="K125" s="3" t="n">
        <f aca="false">K124+10000</f>
        <v>370000</v>
      </c>
    </row>
    <row r="126" customFormat="false" ht="12.8" hidden="false" customHeight="false" outlineLevel="0" collapsed="false">
      <c r="A126" s="3" t="n">
        <f aca="false">A125+10000</f>
        <v>380000</v>
      </c>
      <c r="B126" s="3" t="n">
        <f aca="false">('Direct Info &amp; Estimates'!$L$9-'Direct Info &amp; Estimates'!$L$8)/('Direct Info &amp; Estimates'!$G$9-'Direct Info &amp; Estimates'!$G$8)*(A126-'Direct Info &amp; Estimates'!$G$8)</f>
        <v>-4761.72106947172</v>
      </c>
      <c r="C126" s="3" t="n">
        <f aca="false">'Direct Info &amp; Estimates'!$L$8+B126</f>
        <v>-34632.7210694717</v>
      </c>
      <c r="D126" s="3" t="n">
        <f aca="false">ROUND(C126,-3)</f>
        <v>-35000</v>
      </c>
      <c r="E126" s="3" t="n">
        <f aca="false">('Direct Info &amp; Estimates'!$M$9-'Direct Info &amp; Estimates'!$M$8)/('Direct Info &amp; Estimates'!$G$9-'Direct Info &amp; Estimates'!$G$8)*($A126-'Direct Info &amp; Estimates'!$G$8)</f>
        <v>-4539.4232158306</v>
      </c>
      <c r="F126" s="3" t="n">
        <f aca="false">'Direct Info &amp; Estimates'!$M$8+E126</f>
        <v>-21354.4232158306</v>
      </c>
      <c r="G126" s="3" t="n">
        <f aca="false">ROUND(F126,-3)</f>
        <v>-21000</v>
      </c>
      <c r="H126" s="3" t="n">
        <f aca="false">('Direct Info &amp; Estimates'!$Q$9-'Direct Info &amp; Estimates'!$Q$8)/('Direct Info &amp; Estimates'!$G$9-'Direct Info &amp; Estimates'!$G$8)*($A126-'Direct Info &amp; Estimates'!$G$8)</f>
        <v>-20200.7990355737</v>
      </c>
      <c r="I126" s="3" t="n">
        <f aca="false">'Direct Info &amp; Estimates'!$Q$8+H126</f>
        <v>-58412.934657101</v>
      </c>
      <c r="J126" s="3" t="n">
        <f aca="false">ROUND(I126,-3)</f>
        <v>-58000</v>
      </c>
      <c r="K126" s="3" t="n">
        <f aca="false">K125+10000</f>
        <v>380000</v>
      </c>
    </row>
    <row r="127" customFormat="false" ht="12.8" hidden="false" customHeight="false" outlineLevel="0" collapsed="false">
      <c r="A127" s="3" t="n">
        <f aca="false">A126+10000</f>
        <v>390000</v>
      </c>
      <c r="B127" s="3" t="n">
        <f aca="false">('Direct Info &amp; Estimates'!$L$9-'Direct Info &amp; Estimates'!$L$8)/('Direct Info &amp; Estimates'!$G$9-'Direct Info &amp; Estimates'!$G$8)*(A127-'Direct Info &amp; Estimates'!$G$8)</f>
        <v>-5538.28277557298</v>
      </c>
      <c r="C127" s="3" t="n">
        <f aca="false">'Direct Info &amp; Estimates'!$L$8+B127</f>
        <v>-35409.282775573</v>
      </c>
      <c r="D127" s="3" t="n">
        <f aca="false">ROUND(C127,-3)</f>
        <v>-35000</v>
      </c>
      <c r="E127" s="3" t="n">
        <f aca="false">('Direct Info &amp; Estimates'!$M$9-'Direct Info &amp; Estimates'!$M$8)/('Direct Info &amp; Estimates'!$G$9-'Direct Info &amp; Estimates'!$G$8)*($A127-'Direct Info &amp; Estimates'!$G$8)</f>
        <v>-5279.73164334464</v>
      </c>
      <c r="F127" s="3" t="n">
        <f aca="false">'Direct Info &amp; Estimates'!$M$8+E127</f>
        <v>-22094.7316433446</v>
      </c>
      <c r="G127" s="3" t="n">
        <f aca="false">ROUND(F127,-3)</f>
        <v>-22000</v>
      </c>
      <c r="H127" s="3" t="n">
        <f aca="false">('Direct Info &amp; Estimates'!$Q$9-'Direct Info &amp; Estimates'!$Q$8)/('Direct Info &amp; Estimates'!$G$9-'Direct Info &amp; Estimates'!$G$8)*($A127-'Direct Info &amp; Estimates'!$G$8)</f>
        <v>-23495.2311820191</v>
      </c>
      <c r="I127" s="3" t="n">
        <f aca="false">'Direct Info &amp; Estimates'!$Q$8+H127</f>
        <v>-61707.3668035464</v>
      </c>
      <c r="J127" s="3" t="n">
        <f aca="false">ROUND(I127,-3)</f>
        <v>-62000</v>
      </c>
      <c r="K127" s="3" t="n">
        <f aca="false">K126+10000</f>
        <v>390000</v>
      </c>
    </row>
    <row r="128" customFormat="false" ht="12.8" hidden="false" customHeight="false" outlineLevel="0" collapsed="false">
      <c r="A128" s="3" t="n">
        <f aca="false">A127+10000</f>
        <v>400000</v>
      </c>
      <c r="B128" s="3" t="n">
        <f aca="false">('Direct Info &amp; Estimates'!$L$10-'Direct Info &amp; Estimates'!$L$9)/('Direct Info &amp; Estimates'!$G$10-'Direct Info &amp; Estimates'!$G$9)*(A128-'Direct Info &amp; Estimates'!$G$9)</f>
        <v>-3344.63719501339</v>
      </c>
      <c r="C128" s="3" t="n">
        <f aca="false">'Direct Info &amp; Estimates'!$L$9+B128</f>
        <v>-38870.6371950134</v>
      </c>
      <c r="D128" s="3" t="n">
        <f aca="false">ROUND(C128,-4)</f>
        <v>-40000</v>
      </c>
      <c r="E128" s="3" t="n">
        <f aca="false">('Direct Info &amp; Estimates'!$M$10-'Direct Info &amp; Estimates'!$M$9)/('Direct Info &amp; Estimates'!$G$10-'Direct Info &amp; Estimates'!$G$9)*($A128-'Direct Info &amp; Estimates'!$G$9)</f>
        <v>-4034.93804432843</v>
      </c>
      <c r="F128" s="3" t="n">
        <f aca="false">'Direct Info &amp; Estimates'!$M$9+E128</f>
        <v>-26240.9380443284</v>
      </c>
      <c r="G128" s="3" t="n">
        <f aca="false">ROUND(F128,-4)</f>
        <v>-30000</v>
      </c>
      <c r="H128" s="3" t="n">
        <f aca="false">('Direct Info &amp; Estimates'!$Q$10-'Direct Info &amp; Estimates'!$Q$9)/('Direct Info &amp; Estimates'!$G$10-'Direct Info &amp; Estimates'!$G$9)*($A128-'Direct Info &amp; Estimates'!$G$9)</f>
        <v>-3752.37461411011</v>
      </c>
      <c r="I128" s="3" t="n">
        <f aca="false">'Direct Info &amp; Estimates'!$Q$9+H128</f>
        <v>-65954.8945692672</v>
      </c>
      <c r="J128" s="3" t="n">
        <f aca="false">ROUND(I128,-4)</f>
        <v>-70000</v>
      </c>
      <c r="K128" s="3" t="n">
        <f aca="false">K127+10000</f>
        <v>400000</v>
      </c>
    </row>
    <row r="129" customFormat="false" ht="12.8" hidden="false" customHeight="false" outlineLevel="0" collapsed="false">
      <c r="A129" s="3" t="n">
        <f aca="false">A128+25000</f>
        <v>425000</v>
      </c>
      <c r="B129" s="3" t="n">
        <f aca="false">('Direct Info &amp; Estimates'!$L$10-'Direct Info &amp; Estimates'!$L$9)/('Direct Info &amp; Estimates'!$G$10-'Direct Info &amp; Estimates'!$G$9)*(A129-'Direct Info &amp; Estimates'!$G$9)</f>
        <v>-13185.2785831898</v>
      </c>
      <c r="C129" s="3" t="n">
        <f aca="false">'Direct Info &amp; Estimates'!$L$9+B129</f>
        <v>-48711.2785831898</v>
      </c>
      <c r="D129" s="3" t="n">
        <f aca="false">ROUND(C129,-4)</f>
        <v>-50000</v>
      </c>
      <c r="E129" s="3" t="n">
        <f aca="false">('Direct Info &amp; Estimates'!$M$10-'Direct Info &amp; Estimates'!$M$9)/('Direct Info &amp; Estimates'!$G$10-'Direct Info &amp; Estimates'!$G$9)*($A129-'Direct Info &amp; Estimates'!$G$9)</f>
        <v>-15906.5928764116</v>
      </c>
      <c r="F129" s="3" t="n">
        <f aca="false">'Direct Info &amp; Estimates'!$M$9+E129</f>
        <v>-38112.5928764116</v>
      </c>
      <c r="G129" s="3" t="n">
        <f aca="false">ROUND(F129,-4)</f>
        <v>-40000</v>
      </c>
      <c r="H129" s="3" t="n">
        <f aca="false">('Direct Info &amp; Estimates'!$Q$10-'Direct Info &amp; Estimates'!$Q$9)/('Direct Info &amp; Estimates'!$G$10-'Direct Info &amp; Estimates'!$G$9)*($A129-'Direct Info &amp; Estimates'!$G$9)</f>
        <v>-14792.6671117861</v>
      </c>
      <c r="I129" s="3" t="n">
        <f aca="false">'Direct Info &amp; Estimates'!$Q$9+H129</f>
        <v>-76995.1870669432</v>
      </c>
      <c r="J129" s="3" t="n">
        <f aca="false">ROUND(I129,-4)</f>
        <v>-80000</v>
      </c>
      <c r="K129" s="3" t="n">
        <f aca="false">K128+25000</f>
        <v>425000</v>
      </c>
    </row>
    <row r="130" customFormat="false" ht="12.8" hidden="false" customHeight="false" outlineLevel="0" collapsed="false">
      <c r="A130" s="3" t="n">
        <f aca="false">A129+25000</f>
        <v>450000</v>
      </c>
      <c r="B130" s="3" t="n">
        <f aca="false">('Direct Info &amp; Estimates'!$L$10-'Direct Info &amp; Estimates'!$L$9)/('Direct Info &amp; Estimates'!$G$10-'Direct Info &amp; Estimates'!$G$9)*(A130-'Direct Info &amp; Estimates'!$G$9)</f>
        <v>-23025.9199713662</v>
      </c>
      <c r="C130" s="3" t="n">
        <f aca="false">'Direct Info &amp; Estimates'!$L$9+B130</f>
        <v>-58551.9199713662</v>
      </c>
      <c r="D130" s="3" t="n">
        <f aca="false">ROUND(C130,-4)</f>
        <v>-60000</v>
      </c>
      <c r="E130" s="3" t="n">
        <f aca="false">('Direct Info &amp; Estimates'!$M$10-'Direct Info &amp; Estimates'!$M$9)/('Direct Info &amp; Estimates'!$G$10-'Direct Info &amp; Estimates'!$G$9)*($A130-'Direct Info &amp; Estimates'!$G$9)</f>
        <v>-27778.2477084947</v>
      </c>
      <c r="F130" s="3" t="n">
        <f aca="false">'Direct Info &amp; Estimates'!$M$9+E130</f>
        <v>-49984.2477084948</v>
      </c>
      <c r="G130" s="3" t="n">
        <f aca="false">ROUND(F130,-4)</f>
        <v>-50000</v>
      </c>
      <c r="H130" s="3" t="n">
        <f aca="false">('Direct Info &amp; Estimates'!$Q$10-'Direct Info &amp; Estimates'!$Q$9)/('Direct Info &amp; Estimates'!$G$10-'Direct Info &amp; Estimates'!$G$9)*($A130-'Direct Info &amp; Estimates'!$G$9)</f>
        <v>-25832.9596094621</v>
      </c>
      <c r="I130" s="3" t="n">
        <f aca="false">'Direct Info &amp; Estimates'!$Q$9+H130</f>
        <v>-88035.4795646192</v>
      </c>
      <c r="J130" s="3" t="n">
        <f aca="false">ROUND(I130,-4)</f>
        <v>-90000</v>
      </c>
      <c r="K130" s="3" t="n">
        <f aca="false">K129+25000</f>
        <v>450000</v>
      </c>
    </row>
    <row r="131" customFormat="false" ht="12.8" hidden="false" customHeight="false" outlineLevel="0" collapsed="false">
      <c r="A131" s="3" t="n">
        <f aca="false">A130+25000</f>
        <v>475000</v>
      </c>
      <c r="B131" s="3" t="n">
        <f aca="false">('Direct Info &amp; Estimates'!$L$10-'Direct Info &amp; Estimates'!$L$9)/('Direct Info &amp; Estimates'!$G$10-'Direct Info &amp; Estimates'!$G$9)*(A131-'Direct Info &amp; Estimates'!$G$9)</f>
        <v>-32866.5613595425</v>
      </c>
      <c r="C131" s="3" t="n">
        <f aca="false">'Direct Info &amp; Estimates'!$L$9+B131</f>
        <v>-68392.5613595425</v>
      </c>
      <c r="D131" s="3" t="n">
        <f aca="false">ROUND(C131,-4)</f>
        <v>-70000</v>
      </c>
      <c r="E131" s="3" t="n">
        <f aca="false">('Direct Info &amp; Estimates'!$M$10-'Direct Info &amp; Estimates'!$M$9)/('Direct Info &amp; Estimates'!$G$10-'Direct Info &amp; Estimates'!$G$9)*($A131-'Direct Info &amp; Estimates'!$G$9)</f>
        <v>-39649.9025405779</v>
      </c>
      <c r="F131" s="3" t="n">
        <f aca="false">'Direct Info &amp; Estimates'!$M$9+E131</f>
        <v>-61855.9025405779</v>
      </c>
      <c r="G131" s="3" t="n">
        <f aca="false">ROUND(F131,-4)</f>
        <v>-60000</v>
      </c>
      <c r="H131" s="3" t="n">
        <f aca="false">('Direct Info &amp; Estimates'!$Q$10-'Direct Info &amp; Estimates'!$Q$9)/('Direct Info &amp; Estimates'!$G$10-'Direct Info &amp; Estimates'!$G$9)*($A131-'Direct Info &amp; Estimates'!$G$9)</f>
        <v>-36873.2521071381</v>
      </c>
      <c r="I131" s="3" t="n">
        <f aca="false">'Direct Info &amp; Estimates'!$Q$9+H131</f>
        <v>-99075.7720622952</v>
      </c>
      <c r="J131" s="3" t="n">
        <f aca="false">ROUND(I131,-4)</f>
        <v>-100000</v>
      </c>
      <c r="K131" s="3" t="n">
        <f aca="false">K130+25000</f>
        <v>475000</v>
      </c>
    </row>
    <row r="132" customFormat="false" ht="12.8" hidden="false" customHeight="false" outlineLevel="0" collapsed="false">
      <c r="A132" s="3" t="n">
        <f aca="false">A131+25000</f>
        <v>500000</v>
      </c>
      <c r="B132" s="3" t="n">
        <f aca="false">('Direct Info &amp; Estimates'!$L$10-'Direct Info &amp; Estimates'!$L$9)/('Direct Info &amp; Estimates'!$G$10-'Direct Info &amp; Estimates'!$G$9)*(A132-'Direct Info &amp; Estimates'!$G$9)</f>
        <v>-42707.2027477189</v>
      </c>
      <c r="C132" s="3" t="n">
        <f aca="false">'Direct Info &amp; Estimates'!$L$9+B132</f>
        <v>-78233.2027477189</v>
      </c>
      <c r="D132" s="3" t="n">
        <f aca="false">ROUND(C132,-4)</f>
        <v>-80000</v>
      </c>
      <c r="E132" s="3" t="n">
        <f aca="false">('Direct Info &amp; Estimates'!$M$10-'Direct Info &amp; Estimates'!$M$9)/('Direct Info &amp; Estimates'!$G$10-'Direct Info &amp; Estimates'!$G$9)*($A132-'Direct Info &amp; Estimates'!$G$9)</f>
        <v>-51521.5573726611</v>
      </c>
      <c r="F132" s="3" t="n">
        <f aca="false">'Direct Info &amp; Estimates'!$M$9+E132</f>
        <v>-73727.5573726611</v>
      </c>
      <c r="G132" s="3" t="n">
        <f aca="false">ROUND(F132,-4)</f>
        <v>-70000</v>
      </c>
      <c r="H132" s="3" t="n">
        <f aca="false">('Direct Info &amp; Estimates'!$Q$10-'Direct Info &amp; Estimates'!$Q$9)/('Direct Info &amp; Estimates'!$G$10-'Direct Info &amp; Estimates'!$G$9)*($A132-'Direct Info &amp; Estimates'!$G$9)</f>
        <v>-47913.5446048141</v>
      </c>
      <c r="I132" s="3" t="n">
        <f aca="false">'Direct Info &amp; Estimates'!$Q$9+H132</f>
        <v>-110116.064559971</v>
      </c>
      <c r="J132" s="3" t="n">
        <f aca="false">ROUND(I132,-4)</f>
        <v>-110000</v>
      </c>
      <c r="K132" s="3" t="n">
        <f aca="false">K131+25000</f>
        <v>500000</v>
      </c>
    </row>
    <row r="133" customFormat="false" ht="12.8" hidden="false" customHeight="false" outlineLevel="0" collapsed="false">
      <c r="A133" s="3" t="n">
        <f aca="false">A132+50000</f>
        <v>550000</v>
      </c>
      <c r="B133" s="3" t="n">
        <f aca="false">('Direct Info &amp; Estimates'!$L$10-'Direct Info &amp; Estimates'!$L$9)/('Direct Info &amp; Estimates'!$G$10-'Direct Info &amp; Estimates'!$G$9)*(A133-'Direct Info &amp; Estimates'!$G$9)</f>
        <v>-62388.4855240717</v>
      </c>
      <c r="C133" s="3" t="n">
        <f aca="false">'Direct Info &amp; Estimates'!$L$9+B133</f>
        <v>-97914.4855240717</v>
      </c>
      <c r="D133" s="3" t="n">
        <f aca="false">ROUND(C133,-4)</f>
        <v>-100000</v>
      </c>
      <c r="E133" s="3" t="n">
        <f aca="false">('Direct Info &amp; Estimates'!$M$10-'Direct Info &amp; Estimates'!$M$9)/('Direct Info &amp; Estimates'!$G$10-'Direct Info &amp; Estimates'!$G$9)*($A133-'Direct Info &amp; Estimates'!$G$9)</f>
        <v>-75264.8670368274</v>
      </c>
      <c r="F133" s="3" t="n">
        <f aca="false">'Direct Info &amp; Estimates'!$M$9+E133</f>
        <v>-97470.8670368274</v>
      </c>
      <c r="G133" s="3" t="n">
        <f aca="false">ROUND(F133,-4)</f>
        <v>-100000</v>
      </c>
      <c r="H133" s="3" t="n">
        <f aca="false">('Direct Info &amp; Estimates'!$Q$10-'Direct Info &amp; Estimates'!$Q$9)/('Direct Info &amp; Estimates'!$G$10-'Direct Info &amp; Estimates'!$G$9)*($A133-'Direct Info &amp; Estimates'!$G$9)</f>
        <v>-69994.129600166</v>
      </c>
      <c r="I133" s="3" t="n">
        <f aca="false">'Direct Info &amp; Estimates'!$Q$9+H133</f>
        <v>-132196.649555323</v>
      </c>
      <c r="J133" s="3" t="n">
        <f aca="false">ROUND(I133,-4)</f>
        <v>-130000</v>
      </c>
      <c r="K133" s="3" t="n">
        <f aca="false">K132+50000</f>
        <v>550000</v>
      </c>
    </row>
    <row r="134" customFormat="false" ht="12.8" hidden="false" customHeight="false" outlineLevel="0" collapsed="false">
      <c r="A134" s="3" t="n">
        <f aca="false">A133+50000</f>
        <v>600000</v>
      </c>
      <c r="B134" s="3" t="n">
        <f aca="false">('Direct Info &amp; Estimates'!$L$10-'Direct Info &amp; Estimates'!$L$9)/('Direct Info &amp; Estimates'!$G$10-'Direct Info &amp; Estimates'!$G$9)*(A134-'Direct Info &amp; Estimates'!$G$9)</f>
        <v>-82069.7683004245</v>
      </c>
      <c r="C134" s="3" t="n">
        <f aca="false">'Direct Info &amp; Estimates'!$L$9+B134</f>
        <v>-117595.768300424</v>
      </c>
      <c r="D134" s="3" t="n">
        <f aca="false">ROUND(C134,-4)</f>
        <v>-120000</v>
      </c>
      <c r="E134" s="3" t="n">
        <f aca="false">('Direct Info &amp; Estimates'!$M$10-'Direct Info &amp; Estimates'!$M$9)/('Direct Info &amp; Estimates'!$G$10-'Direct Info &amp; Estimates'!$G$9)*($A134-'Direct Info &amp; Estimates'!$G$9)</f>
        <v>-99008.1767009937</v>
      </c>
      <c r="F134" s="3" t="n">
        <f aca="false">'Direct Info &amp; Estimates'!$M$9+E134</f>
        <v>-121214.176700994</v>
      </c>
      <c r="G134" s="3" t="n">
        <f aca="false">ROUND(F134,-4)</f>
        <v>-120000</v>
      </c>
      <c r="H134" s="3" t="n">
        <f aca="false">('Direct Info &amp; Estimates'!$Q$10-'Direct Info &amp; Estimates'!$Q$9)/('Direct Info &amp; Estimates'!$G$10-'Direct Info &amp; Estimates'!$G$9)*($A134-'Direct Info &amp; Estimates'!$G$9)</f>
        <v>-92074.714595518</v>
      </c>
      <c r="I134" s="3" t="n">
        <f aca="false">'Direct Info &amp; Estimates'!$Q$9+H134</f>
        <v>-154277.234550675</v>
      </c>
      <c r="J134" s="3" t="n">
        <f aca="false">ROUND(I134,-4)</f>
        <v>-150000</v>
      </c>
      <c r="K134" s="3" t="n">
        <f aca="false">K133+50000</f>
        <v>600000</v>
      </c>
    </row>
    <row r="135" customFormat="false" ht="12.8" hidden="false" customHeight="false" outlineLevel="0" collapsed="false">
      <c r="A135" s="3" t="n">
        <f aca="false">A134+50000</f>
        <v>650000</v>
      </c>
      <c r="B135" s="3" t="n">
        <f aca="false">('Direct Info &amp; Estimates'!$L$10-'Direct Info &amp; Estimates'!$L$9)/('Direct Info &amp; Estimates'!$G$10-'Direct Info &amp; Estimates'!$G$9)*(A135-'Direct Info &amp; Estimates'!$G$9)</f>
        <v>-101751.051076777</v>
      </c>
      <c r="C135" s="3" t="n">
        <f aca="false">'Direct Info &amp; Estimates'!$L$9+B135</f>
        <v>-137277.051076777</v>
      </c>
      <c r="D135" s="3" t="n">
        <f aca="false">ROUND(C135,-4)</f>
        <v>-140000</v>
      </c>
      <c r="E135" s="3" t="n">
        <f aca="false">('Direct Info &amp; Estimates'!$M$10-'Direct Info &amp; Estimates'!$M$9)/('Direct Info &amp; Estimates'!$G$10-'Direct Info &amp; Estimates'!$G$9)*($A135-'Direct Info &amp; Estimates'!$G$9)</f>
        <v>-122751.48636516</v>
      </c>
      <c r="F135" s="3" t="n">
        <f aca="false">'Direct Info &amp; Estimates'!$M$9+E135</f>
        <v>-144957.48636516</v>
      </c>
      <c r="G135" s="3" t="n">
        <f aca="false">ROUND(F135,-4)</f>
        <v>-140000</v>
      </c>
      <c r="H135" s="3" t="n">
        <f aca="false">('Direct Info &amp; Estimates'!$Q$10-'Direct Info &amp; Estimates'!$Q$9)/('Direct Info &amp; Estimates'!$G$10-'Direct Info &amp; Estimates'!$G$9)*($A135-'Direct Info &amp; Estimates'!$G$9)</f>
        <v>-114155.29959087</v>
      </c>
      <c r="I135" s="3" t="n">
        <f aca="false">'Direct Info &amp; Estimates'!$Q$9+H135</f>
        <v>-176357.819546027</v>
      </c>
      <c r="J135" s="3" t="n">
        <f aca="false">ROUND(I135,-4)</f>
        <v>-180000</v>
      </c>
      <c r="K135" s="3" t="n">
        <f aca="false">K134+50000</f>
        <v>650000</v>
      </c>
    </row>
    <row r="136" customFormat="false" ht="12.8" hidden="false" customHeight="false" outlineLevel="0" collapsed="false">
      <c r="A136" s="3" t="n">
        <f aca="false">A135+50000</f>
        <v>700000</v>
      </c>
      <c r="B136" s="3" t="n">
        <f aca="false">('Direct Info &amp; Estimates'!$L$10-'Direct Info &amp; Estimates'!$L$9)/('Direct Info &amp; Estimates'!$G$10-'Direct Info &amp; Estimates'!$G$9)*(A136-'Direct Info &amp; Estimates'!$G$9)</f>
        <v>-121432.33385313</v>
      </c>
      <c r="C136" s="3" t="n">
        <f aca="false">'Direct Info &amp; Estimates'!$L$9+B136</f>
        <v>-156958.33385313</v>
      </c>
      <c r="D136" s="3" t="n">
        <f aca="false">ROUND(C136,-4)</f>
        <v>-160000</v>
      </c>
      <c r="E136" s="3" t="n">
        <f aca="false">('Direct Info &amp; Estimates'!$M$10-'Direct Info &amp; Estimates'!$M$9)/('Direct Info &amp; Estimates'!$G$10-'Direct Info &amp; Estimates'!$G$9)*($A136-'Direct Info &amp; Estimates'!$G$9)</f>
        <v>-146494.796029326</v>
      </c>
      <c r="F136" s="3" t="n">
        <f aca="false">'Direct Info &amp; Estimates'!$M$9+E136</f>
        <v>-168700.796029326</v>
      </c>
      <c r="G136" s="3" t="n">
        <f aca="false">ROUND(F136,-4)</f>
        <v>-170000</v>
      </c>
      <c r="H136" s="3" t="n">
        <f aca="false">('Direct Info &amp; Estimates'!$Q$10-'Direct Info &amp; Estimates'!$Q$9)/('Direct Info &amp; Estimates'!$G$10-'Direct Info &amp; Estimates'!$G$9)*($A136-'Direct Info &amp; Estimates'!$G$9)</f>
        <v>-136235.884586222</v>
      </c>
      <c r="I136" s="3" t="n">
        <f aca="false">'Direct Info &amp; Estimates'!$Q$9+H136</f>
        <v>-198438.404541379</v>
      </c>
      <c r="J136" s="3" t="n">
        <f aca="false">ROUND(I136,-4)</f>
        <v>-200000</v>
      </c>
      <c r="K136" s="3" t="n">
        <f aca="false">K135+50000</f>
        <v>700000</v>
      </c>
    </row>
    <row r="137" customFormat="false" ht="12.8" hidden="false" customHeight="false" outlineLevel="0" collapsed="false">
      <c r="A137" s="3" t="n">
        <f aca="false">A136+50000</f>
        <v>750000</v>
      </c>
      <c r="B137" s="3" t="n">
        <f aca="false">('Direct Info &amp; Estimates'!$L$10-'Direct Info &amp; Estimates'!$L$9)/('Direct Info &amp; Estimates'!$G$10-'Direct Info &amp; Estimates'!$G$9)*(A137-'Direct Info &amp; Estimates'!$G$9)</f>
        <v>-141113.616629483</v>
      </c>
      <c r="C137" s="3" t="n">
        <f aca="false">'Direct Info &amp; Estimates'!$L$9+B137</f>
        <v>-176639.616629483</v>
      </c>
      <c r="D137" s="3" t="n">
        <f aca="false">ROUND(C137,-4)</f>
        <v>-180000</v>
      </c>
      <c r="E137" s="3" t="n">
        <f aca="false">('Direct Info &amp; Estimates'!$M$10-'Direct Info &amp; Estimates'!$M$9)/('Direct Info &amp; Estimates'!$G$10-'Direct Info &amp; Estimates'!$G$9)*($A137-'Direct Info &amp; Estimates'!$G$9)</f>
        <v>-170238.105693493</v>
      </c>
      <c r="F137" s="3" t="n">
        <f aca="false">'Direct Info &amp; Estimates'!$M$9+E137</f>
        <v>-192444.105693493</v>
      </c>
      <c r="G137" s="3" t="n">
        <f aca="false">ROUND(F137,-4)</f>
        <v>-190000</v>
      </c>
      <c r="H137" s="3" t="n">
        <f aca="false">('Direct Info &amp; Estimates'!$Q$10-'Direct Info &amp; Estimates'!$Q$9)/('Direct Info &amp; Estimates'!$G$10-'Direct Info &amp; Estimates'!$G$9)*($A137-'Direct Info &amp; Estimates'!$G$9)</f>
        <v>-158316.469581574</v>
      </c>
      <c r="I137" s="3" t="n">
        <f aca="false">'Direct Info &amp; Estimates'!$Q$9+H137</f>
        <v>-220518.989536731</v>
      </c>
      <c r="J137" s="3" t="n">
        <f aca="false">ROUND(I137,-4)</f>
        <v>-220000</v>
      </c>
      <c r="K137" s="3" t="n">
        <f aca="false">K136+50000</f>
        <v>750000</v>
      </c>
    </row>
    <row r="138" customFormat="false" ht="12.8" hidden="false" customHeight="false" outlineLevel="0" collapsed="false">
      <c r="A138" s="3" t="n">
        <f aca="false">A137+50000</f>
        <v>800000</v>
      </c>
      <c r="B138" s="3" t="n">
        <f aca="false">('Direct Info &amp; Estimates'!$L$10-'Direct Info &amp; Estimates'!$L$9)/('Direct Info &amp; Estimates'!$G$10-'Direct Info &amp; Estimates'!$G$9)*(A138-'Direct Info &amp; Estimates'!$G$9)</f>
        <v>-160794.899405836</v>
      </c>
      <c r="C138" s="3" t="n">
        <f aca="false">'Direct Info &amp; Estimates'!$L$9+B138</f>
        <v>-196320.899405836</v>
      </c>
      <c r="D138" s="3" t="n">
        <f aca="false">ROUND(C138,-4)</f>
        <v>-200000</v>
      </c>
      <c r="E138" s="3" t="n">
        <f aca="false">('Direct Info &amp; Estimates'!$M$10-'Direct Info &amp; Estimates'!$M$9)/('Direct Info &amp; Estimates'!$G$10-'Direct Info &amp; Estimates'!$G$9)*($A138-'Direct Info &amp; Estimates'!$G$9)</f>
        <v>-193981.415357659</v>
      </c>
      <c r="F138" s="3" t="n">
        <f aca="false">'Direct Info &amp; Estimates'!$M$9+E138</f>
        <v>-216187.415357659</v>
      </c>
      <c r="G138" s="3" t="n">
        <f aca="false">ROUND(F138,-4)</f>
        <v>-220000</v>
      </c>
      <c r="H138" s="3" t="n">
        <f aca="false">('Direct Info &amp; Estimates'!$Q$10-'Direct Info &amp; Estimates'!$Q$9)/('Direct Info &amp; Estimates'!$G$10-'Direct Info &amp; Estimates'!$G$9)*($A138-'Direct Info &amp; Estimates'!$G$9)</f>
        <v>-180397.054576926</v>
      </c>
      <c r="I138" s="3" t="n">
        <f aca="false">'Direct Info &amp; Estimates'!$Q$9+H138</f>
        <v>-242599.574532083</v>
      </c>
      <c r="J138" s="3" t="n">
        <f aca="false">ROUND(I138,-4)</f>
        <v>-240000</v>
      </c>
      <c r="K138" s="3" t="n">
        <f aca="false">K137+50000</f>
        <v>800000</v>
      </c>
    </row>
    <row r="139" customFormat="false" ht="12.8" hidden="false" customHeight="false" outlineLevel="0" collapsed="false">
      <c r="A139" s="3" t="n">
        <f aca="false">A138+100000</f>
        <v>900000</v>
      </c>
      <c r="B139" s="3" t="n">
        <f aca="false">('Direct Info &amp; Estimates'!$L$10-'Direct Info &amp; Estimates'!$L$9)/('Direct Info &amp; Estimates'!$G$10-'Direct Info &amp; Estimates'!$G$9)*(A139-'Direct Info &amp; Estimates'!$G$9)</f>
        <v>-200157.464958541</v>
      </c>
      <c r="C139" s="3" t="n">
        <f aca="false">'Direct Info &amp; Estimates'!$L$9+B139</f>
        <v>-235683.464958541</v>
      </c>
      <c r="D139" s="3" t="n">
        <f aca="false">ROUND(C139,-4)</f>
        <v>-240000</v>
      </c>
      <c r="E139" s="3" t="n">
        <f aca="false">('Direct Info &amp; Estimates'!$M$10-'Direct Info &amp; Estimates'!$M$9)/('Direct Info &amp; Estimates'!$G$10-'Direct Info &amp; Estimates'!$G$9)*($A139-'Direct Info &amp; Estimates'!$G$9)</f>
        <v>-241468.034685992</v>
      </c>
      <c r="F139" s="3" t="n">
        <f aca="false">'Direct Info &amp; Estimates'!$M$9+E139</f>
        <v>-263674.034685992</v>
      </c>
      <c r="G139" s="3" t="n">
        <f aca="false">ROUND(F139,-4)</f>
        <v>-260000</v>
      </c>
      <c r="H139" s="3" t="n">
        <f aca="false">('Direct Info &amp; Estimates'!$Q$10-'Direct Info &amp; Estimates'!$Q$9)/('Direct Info &amp; Estimates'!$G$10-'Direct Info &amp; Estimates'!$G$9)*($A139-'Direct Info &amp; Estimates'!$G$9)</f>
        <v>-224558.22456763</v>
      </c>
      <c r="I139" s="3" t="n">
        <f aca="false">'Direct Info &amp; Estimates'!$Q$9+H139</f>
        <v>-286760.744522787</v>
      </c>
      <c r="J139" s="3" t="n">
        <f aca="false">ROUND(I139,-4)</f>
        <v>-290000</v>
      </c>
      <c r="K139" s="3" t="n">
        <f aca="false">K138+100000</f>
        <v>900000</v>
      </c>
    </row>
    <row r="140" customFormat="false" ht="12.8" hidden="false" customHeight="false" outlineLevel="0" collapsed="false">
      <c r="A140" s="3" t="n">
        <f aca="false">A139+100000</f>
        <v>1000000</v>
      </c>
      <c r="B140" s="3" t="n">
        <f aca="false">('Direct Info &amp; Estimates'!$L$10-'Direct Info &amp; Estimates'!$L$9)/('Direct Info &amp; Estimates'!$G$10-'Direct Info &amp; Estimates'!$G$9)*(A140-'Direct Info &amp; Estimates'!$G$9)</f>
        <v>-239520.030511247</v>
      </c>
      <c r="C140" s="3" t="n">
        <f aca="false">'Direct Info &amp; Estimates'!$L$9+B140</f>
        <v>-275046.030511247</v>
      </c>
      <c r="D140" s="3" t="n">
        <f aca="false">ROUND(C140,-4)</f>
        <v>-280000</v>
      </c>
      <c r="E140" s="3" t="n">
        <f aca="false">('Direct Info &amp; Estimates'!$M$10-'Direct Info &amp; Estimates'!$M$9)/('Direct Info &amp; Estimates'!$G$10-'Direct Info &amp; Estimates'!$G$9)*($A140-'Direct Info &amp; Estimates'!$G$9)</f>
        <v>-288954.654014324</v>
      </c>
      <c r="F140" s="3" t="n">
        <f aca="false">'Direct Info &amp; Estimates'!$M$9+E140</f>
        <v>-311160.654014324</v>
      </c>
      <c r="G140" s="3" t="n">
        <f aca="false">ROUND(F140,-4)</f>
        <v>-310000</v>
      </c>
      <c r="H140" s="3" t="n">
        <f aca="false">('Direct Info &amp; Estimates'!$Q$10-'Direct Info &amp; Estimates'!$Q$9)/('Direct Info &amp; Estimates'!$G$10-'Direct Info &amp; Estimates'!$G$9)*($A140-'Direct Info &amp; Estimates'!$G$9)</f>
        <v>-268719.394558334</v>
      </c>
      <c r="I140" s="3" t="n">
        <f aca="false">'Direct Info &amp; Estimates'!$Q$9+H140</f>
        <v>-330921.914513491</v>
      </c>
      <c r="J140" s="3" t="n">
        <f aca="false">ROUND(I140,-4)</f>
        <v>-330000</v>
      </c>
      <c r="K140" s="3" t="n">
        <f aca="false">K139+100000</f>
        <v>1000000</v>
      </c>
    </row>
    <row r="141" customFormat="false" ht="12.8" hidden="false" customHeight="false" outlineLevel="0" collapsed="false">
      <c r="A141" s="3" t="n">
        <f aca="false">A140+250000</f>
        <v>1250000</v>
      </c>
      <c r="B141" s="3" t="n">
        <f aca="false">('Direct Info &amp; Estimates'!$L$10-'Direct Info &amp; Estimates'!$L$9)/('Direct Info &amp; Estimates'!$G$10-'Direct Info &amp; Estimates'!$G$9)*(A141-'Direct Info &amp; Estimates'!$G$9)</f>
        <v>-337926.444393011</v>
      </c>
      <c r="C141" s="3" t="n">
        <f aca="false">'Direct Info &amp; Estimates'!$L$9+B141</f>
        <v>-373452.44439301</v>
      </c>
      <c r="D141" s="3" t="n">
        <f aca="false">ROUND(C141,-4)</f>
        <v>-370000</v>
      </c>
      <c r="E141" s="3" t="n">
        <f aca="false">('Direct Info &amp; Estimates'!$M$10-'Direct Info &amp; Estimates'!$M$9)/('Direct Info &amp; Estimates'!$G$10-'Direct Info &amp; Estimates'!$G$9)*($A141-'Direct Info &amp; Estimates'!$G$9)</f>
        <v>-407671.202335156</v>
      </c>
      <c r="F141" s="3" t="n">
        <f aca="false">'Direct Info &amp; Estimates'!$M$9+E141</f>
        <v>-429877.202335156</v>
      </c>
      <c r="G141" s="3" t="n">
        <f aca="false">ROUND(F141,-4)</f>
        <v>-430000</v>
      </c>
      <c r="H141" s="3" t="n">
        <f aca="false">('Direct Info &amp; Estimates'!$Q$10-'Direct Info &amp; Estimates'!$Q$9)/('Direct Info &amp; Estimates'!$G$10-'Direct Info &amp; Estimates'!$G$9)*($A141-'Direct Info &amp; Estimates'!$G$9)</f>
        <v>-379122.319535094</v>
      </c>
      <c r="I141" s="3" t="n">
        <f aca="false">'Direct Info &amp; Estimates'!$Q$9+H141</f>
        <v>-441324.839490251</v>
      </c>
      <c r="J141" s="3" t="n">
        <f aca="false">ROUND(I141,-4)</f>
        <v>-440000</v>
      </c>
      <c r="K141" s="3" t="n">
        <f aca="false">K140+250000</f>
        <v>1250000</v>
      </c>
    </row>
    <row r="142" customFormat="false" ht="12.8" hidden="false" customHeight="false" outlineLevel="0" collapsed="false">
      <c r="A142" s="3" t="n">
        <f aca="false">A141+250000</f>
        <v>1500000</v>
      </c>
      <c r="B142" s="3" t="n">
        <f aca="false">('Direct Info &amp; Estimates'!$L$10-'Direct Info &amp; Estimates'!$L$9)/('Direct Info &amp; Estimates'!$G$10-'Direct Info &amp; Estimates'!$G$9)*(A142-'Direct Info &amp; Estimates'!$G$9)</f>
        <v>-436332.858274774</v>
      </c>
      <c r="C142" s="3" t="n">
        <f aca="false">'Direct Info &amp; Estimates'!$L$9+B142</f>
        <v>-471858.858274774</v>
      </c>
      <c r="D142" s="3" t="n">
        <f aca="false">ROUND(C142,-4)</f>
        <v>-470000</v>
      </c>
      <c r="E142" s="3" t="n">
        <f aca="false">('Direct Info &amp; Estimates'!$M$10-'Direct Info &amp; Estimates'!$M$9)/('Direct Info &amp; Estimates'!$G$10-'Direct Info &amp; Estimates'!$G$9)*($A142-'Direct Info &amp; Estimates'!$G$9)</f>
        <v>-526387.750655988</v>
      </c>
      <c r="F142" s="3" t="n">
        <f aca="false">'Direct Info &amp; Estimates'!$M$9+E142</f>
        <v>-548593.750655988</v>
      </c>
      <c r="G142" s="3" t="n">
        <f aca="false">ROUND(F142,-4)</f>
        <v>-550000</v>
      </c>
      <c r="H142" s="3" t="n">
        <f aca="false">('Direct Info &amp; Estimates'!$Q$10-'Direct Info &amp; Estimates'!$Q$9)/('Direct Info &amp; Estimates'!$G$10-'Direct Info &amp; Estimates'!$G$9)*($A142-'Direct Info &amp; Estimates'!$G$9)</f>
        <v>-489525.244511853</v>
      </c>
      <c r="I142" s="3" t="n">
        <f aca="false">'Direct Info &amp; Estimates'!$Q$9+H142</f>
        <v>-551727.764467011</v>
      </c>
      <c r="J142" s="3" t="n">
        <f aca="false">ROUND(I142,-4)</f>
        <v>-550000</v>
      </c>
      <c r="K142" s="3" t="n">
        <f aca="false">K141+250000</f>
        <v>1500000</v>
      </c>
    </row>
    <row r="143" customFormat="false" ht="12.8" hidden="false" customHeight="false" outlineLevel="0" collapsed="false">
      <c r="A143" s="3" t="n">
        <f aca="false">A142+250000</f>
        <v>1750000</v>
      </c>
      <c r="B143" s="3" t="n">
        <f aca="false">('Direct Info &amp; Estimates'!$L$10-'Direct Info &amp; Estimates'!$L$9)/('Direct Info &amp; Estimates'!$G$10-'Direct Info &amp; Estimates'!$G$9)*(A143-'Direct Info &amp; Estimates'!$G$9)</f>
        <v>-534739.272156538</v>
      </c>
      <c r="C143" s="3" t="n">
        <f aca="false">'Direct Info &amp; Estimates'!$L$9+B143</f>
        <v>-570265.272156538</v>
      </c>
      <c r="D143" s="3" t="n">
        <f aca="false">ROUND(C143,-4)</f>
        <v>-570000</v>
      </c>
      <c r="E143" s="3" t="n">
        <f aca="false">('Direct Info &amp; Estimates'!$M$10-'Direct Info &amp; Estimates'!$M$9)/('Direct Info &amp; Estimates'!$G$10-'Direct Info &amp; Estimates'!$G$9)*($A143-'Direct Info &amp; Estimates'!$G$9)</f>
        <v>-645104.298976819</v>
      </c>
      <c r="F143" s="3" t="n">
        <f aca="false">'Direct Info &amp; Estimates'!$M$9+E143</f>
        <v>-667310.298976819</v>
      </c>
      <c r="G143" s="3" t="n">
        <f aca="false">ROUND(F143,-4)</f>
        <v>-670000</v>
      </c>
      <c r="H143" s="3" t="n">
        <f aca="false">('Direct Info &amp; Estimates'!$Q$10-'Direct Info &amp; Estimates'!$Q$9)/('Direct Info &amp; Estimates'!$G$10-'Direct Info &amp; Estimates'!$G$9)*($A143-'Direct Info &amp; Estimates'!$G$9)</f>
        <v>-599928.169488613</v>
      </c>
      <c r="I143" s="3" t="n">
        <f aca="false">'Direct Info &amp; Estimates'!$Q$9+H143</f>
        <v>-662130.68944377</v>
      </c>
      <c r="J143" s="3" t="n">
        <f aca="false">ROUND(I143,-4)</f>
        <v>-660000</v>
      </c>
      <c r="K143" s="3" t="n">
        <f aca="false">K142+250000</f>
        <v>1750000</v>
      </c>
    </row>
    <row r="144" customFormat="false" ht="12.8" hidden="false" customHeight="false" outlineLevel="0" collapsed="false">
      <c r="A144" s="3" t="n">
        <f aca="false">A143+250000</f>
        <v>2000000</v>
      </c>
      <c r="B144" s="3" t="n">
        <f aca="false">('Direct Info &amp; Estimates'!$L$10-'Direct Info &amp; Estimates'!$L$9)/('Direct Info &amp; Estimates'!$G$10-'Direct Info &amp; Estimates'!$G$9)*(A144-'Direct Info &amp; Estimates'!$G$9)</f>
        <v>-633145.686038302</v>
      </c>
      <c r="C144" s="3" t="n">
        <f aca="false">'Direct Info &amp; Estimates'!$L$9+B144</f>
        <v>-668671.686038302</v>
      </c>
      <c r="D144" s="3" t="n">
        <f aca="false">ROUND(C144,-4)</f>
        <v>-670000</v>
      </c>
      <c r="E144" s="3" t="n">
        <f aca="false">('Direct Info &amp; Estimates'!$M$10-'Direct Info &amp; Estimates'!$M$9)/('Direct Info &amp; Estimates'!$G$10-'Direct Info &amp; Estimates'!$G$9)*($A144-'Direct Info &amp; Estimates'!$G$9)</f>
        <v>-763820.847297651</v>
      </c>
      <c r="F144" s="3" t="n">
        <f aca="false">'Direct Info &amp; Estimates'!$M$9+E144</f>
        <v>-786026.847297651</v>
      </c>
      <c r="G144" s="3" t="n">
        <f aca="false">ROUND(F144,-4)</f>
        <v>-790000</v>
      </c>
      <c r="H144" s="3" t="n">
        <f aca="false">('Direct Info &amp; Estimates'!$Q$10-'Direct Info &amp; Estimates'!$Q$9)/('Direct Info &amp; Estimates'!$G$10-'Direct Info &amp; Estimates'!$G$9)*($A144-'Direct Info &amp; Estimates'!$G$9)</f>
        <v>-710331.094465373</v>
      </c>
      <c r="I144" s="3" t="n">
        <f aca="false">'Direct Info &amp; Estimates'!$Q$9+H144</f>
        <v>-772533.61442053</v>
      </c>
      <c r="J144" s="3" t="n">
        <f aca="false">ROUND(I144,-4)</f>
        <v>-770000</v>
      </c>
      <c r="K144" s="3" t="n">
        <f aca="false">K143+250000</f>
        <v>2000000</v>
      </c>
    </row>
    <row r="145" customFormat="false" ht="12.8" hidden="false" customHeight="false" outlineLevel="0" collapsed="false">
      <c r="F145" s="7"/>
      <c r="H145" s="7"/>
      <c r="I145" s="7"/>
    </row>
    <row r="146" customFormat="false" ht="12.8" hidden="false" customHeight="false" outlineLevel="0" collapsed="false">
      <c r="F146" s="7"/>
      <c r="H146" s="7"/>
    </row>
    <row r="147" customFormat="false" ht="12.8" hidden="false" customHeight="false" outlineLevel="0" collapsed="false">
      <c r="F147" s="7"/>
      <c r="H147" s="7"/>
    </row>
    <row r="148" customFormat="false" ht="12.8" hidden="false" customHeight="false" outlineLevel="0" collapsed="false">
      <c r="F148" s="7"/>
      <c r="H148" s="7"/>
    </row>
    <row r="149" customFormat="false" ht="12.8" hidden="false" customHeight="false" outlineLevel="0" collapsed="false">
      <c r="F149" s="7"/>
      <c r="H149" s="7"/>
    </row>
    <row r="150" customFormat="false" ht="12.8" hidden="false" customHeight="false" outlineLevel="0" collapsed="false">
      <c r="F150" s="7"/>
      <c r="H150" s="7"/>
    </row>
    <row r="243" customFormat="false" ht="12.8" hidden="false" customHeight="false" outlineLevel="0" collapsed="false">
      <c r="C243" s="7"/>
    </row>
    <row r="247" customFormat="false" ht="12.8" hidden="false" customHeight="false" outlineLevel="0" collapsed="false">
      <c r="C247" s="7"/>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1.70703125" defaultRowHeight="12.8" zeroHeight="false" outlineLevelRow="0" outlineLevelCol="0"/>
  <cols>
    <col collapsed="false" customWidth="true" hidden="false" outlineLevel="0" max="1" min="1" style="0" width="17.78"/>
    <col collapsed="false" customWidth="true" hidden="false" outlineLevel="0" max="2" min="2" style="0" width="29.03"/>
    <col collapsed="false" customWidth="true" hidden="false" outlineLevel="0" max="3" min="3" style="0" width="29.18"/>
    <col collapsed="false" customWidth="true" hidden="false" outlineLevel="0" max="4" min="4" style="0" width="28.06"/>
    <col collapsed="false" customWidth="true" hidden="false" outlineLevel="0" max="5" min="5" style="0" width="35.58"/>
    <col collapsed="false" customWidth="true" hidden="false" outlineLevel="0" max="6" min="6" style="0" width="35.85"/>
    <col collapsed="false" customWidth="true" hidden="false" outlineLevel="0" max="7" min="7" style="0" width="44.6"/>
    <col collapsed="false" customWidth="true" hidden="false" outlineLevel="0" max="8" min="8" style="0" width="18.47"/>
  </cols>
  <sheetData>
    <row r="1" customFormat="false" ht="12.8" hidden="false" customHeight="false" outlineLevel="0" collapsed="false">
      <c r="A1" s="0" t="s">
        <v>46</v>
      </c>
      <c r="B1" s="0" t="s">
        <v>47</v>
      </c>
      <c r="C1" s="0" t="s">
        <v>48</v>
      </c>
      <c r="D1" s="0" t="s">
        <v>49</v>
      </c>
      <c r="E1" s="0" t="s">
        <v>50</v>
      </c>
      <c r="F1" s="0" t="s">
        <v>51</v>
      </c>
      <c r="G1" s="2" t="s">
        <v>52</v>
      </c>
    </row>
    <row r="2" customFormat="false" ht="12.8" hidden="false" customHeight="false" outlineLevel="0" collapsed="false">
      <c r="A2" s="3" t="n">
        <f aca="false">'Thousands Estimates'!A2</f>
        <v>22000</v>
      </c>
      <c r="B2" s="3" t="n">
        <f aca="false">'Thousands Estimates'!D2</f>
        <v>-500</v>
      </c>
      <c r="C2" s="3" t="n">
        <f aca="false">'Thousands Estimates'!G2</f>
        <v>1800</v>
      </c>
      <c r="D2" s="3" t="n">
        <f aca="false">ROUND('Thousands Estimates'!J2,-3)</f>
        <v>20000</v>
      </c>
      <c r="E2" s="3" t="n">
        <f aca="false">D2+4000</f>
        <v>24000</v>
      </c>
      <c r="F2" s="3" t="n">
        <f aca="false">D2+7000</f>
        <v>27000</v>
      </c>
      <c r="G2" s="8" t="n">
        <f aca="false">D2+5500</f>
        <v>25500</v>
      </c>
      <c r="H2" s="3"/>
    </row>
    <row r="3" customFormat="false" ht="12.8" hidden="false" customHeight="false" outlineLevel="0" collapsed="false">
      <c r="A3" s="3" t="n">
        <f aca="false">'Thousands Estimates'!A5</f>
        <v>25000</v>
      </c>
      <c r="B3" s="3" t="n">
        <f aca="false">'Thousands Estimates'!D5</f>
        <v>1000</v>
      </c>
      <c r="C3" s="3" t="n">
        <f aca="false">'Thousands Estimates'!G5</f>
        <v>3500</v>
      </c>
      <c r="D3" s="3" t="n">
        <f aca="false">ROUND('Thousands Estimates'!J5,-3)</f>
        <v>21000</v>
      </c>
      <c r="E3" s="3" t="n">
        <f aca="false">D3+4000</f>
        <v>25000</v>
      </c>
      <c r="F3" s="3" t="n">
        <f aca="false">D3+7000</f>
        <v>28000</v>
      </c>
      <c r="G3" s="8" t="n">
        <f aca="false">D3+5500</f>
        <v>26500</v>
      </c>
      <c r="H3" s="3"/>
    </row>
    <row r="4" customFormat="false" ht="12.8" hidden="false" customHeight="false" outlineLevel="0" collapsed="false">
      <c r="A4" s="3" t="n">
        <f aca="false">'Thousands Estimates'!A10</f>
        <v>30000</v>
      </c>
      <c r="B4" s="3" t="n">
        <f aca="false">'Thousands Estimates'!D10</f>
        <v>3400</v>
      </c>
      <c r="C4" s="3" t="n">
        <f aca="false">ROUND('Thousands Estimates'!G10,-3)</f>
        <v>6000</v>
      </c>
      <c r="D4" s="3" t="n">
        <f aca="false">ROUND('Thousands Estimates'!J10,-3)</f>
        <v>21000</v>
      </c>
      <c r="E4" s="3" t="n">
        <f aca="false">D4+4000</f>
        <v>25000</v>
      </c>
      <c r="F4" s="3" t="n">
        <f aca="false">D4+7000</f>
        <v>28000</v>
      </c>
      <c r="G4" s="8" t="n">
        <f aca="false">D4+5500</f>
        <v>26500</v>
      </c>
      <c r="H4" s="3"/>
    </row>
    <row r="5" customFormat="false" ht="12.8" hidden="false" customHeight="false" outlineLevel="0" collapsed="false">
      <c r="A5" s="3" t="n">
        <f aca="false">'Thousands Estimates'!A15</f>
        <v>35000</v>
      </c>
      <c r="B5" s="3" t="n">
        <f aca="false">'Thousands Estimates'!D15</f>
        <v>6000</v>
      </c>
      <c r="C5" s="3" t="n">
        <f aca="false">'Thousands Estimates'!G15</f>
        <v>9000</v>
      </c>
      <c r="D5" s="3" t="n">
        <f aca="false">'Thousands Estimates'!J15</f>
        <v>21000</v>
      </c>
      <c r="E5" s="3" t="n">
        <f aca="false">D5+4000</f>
        <v>25000</v>
      </c>
      <c r="F5" s="3" t="n">
        <f aca="false">D5+7000</f>
        <v>28000</v>
      </c>
      <c r="G5" s="8" t="n">
        <f aca="false">D5+5500</f>
        <v>26500</v>
      </c>
      <c r="H5" s="3"/>
    </row>
    <row r="6" customFormat="false" ht="12.8" hidden="false" customHeight="false" outlineLevel="0" collapsed="false">
      <c r="A6" s="3" t="n">
        <f aca="false">'Thousands Estimates'!A20</f>
        <v>40000</v>
      </c>
      <c r="B6" s="3" t="n">
        <f aca="false">'Thousands Estimates'!D20</f>
        <v>8000</v>
      </c>
      <c r="C6" s="3" t="n">
        <f aca="false">'Thousands Estimates'!G20</f>
        <v>12000</v>
      </c>
      <c r="D6" s="3" t="n">
        <f aca="false">'Thousands Estimates'!J20</f>
        <v>22000</v>
      </c>
      <c r="E6" s="3" t="n">
        <f aca="false">D6+4000</f>
        <v>26000</v>
      </c>
      <c r="F6" s="3" t="n">
        <f aca="false">D6+7000</f>
        <v>29000</v>
      </c>
      <c r="G6" s="8" t="n">
        <f aca="false">D6+5500</f>
        <v>27500</v>
      </c>
      <c r="H6" s="3"/>
    </row>
    <row r="7" customFormat="false" ht="12.8" hidden="false" customHeight="false" outlineLevel="0" collapsed="false">
      <c r="A7" s="3" t="n">
        <f aca="false">'Thousands Estimates'!A25</f>
        <v>45000</v>
      </c>
      <c r="B7" s="3" t="n">
        <f aca="false">'Thousands Estimates'!D25</f>
        <v>11000</v>
      </c>
      <c r="C7" s="3" t="n">
        <f aca="false">'Thousands Estimates'!G25</f>
        <v>14000</v>
      </c>
      <c r="D7" s="3" t="n">
        <f aca="false">'Thousands Estimates'!J25</f>
        <v>22000</v>
      </c>
      <c r="E7" s="3" t="n">
        <f aca="false">D7+4000</f>
        <v>26000</v>
      </c>
      <c r="F7" s="3" t="n">
        <f aca="false">D7+7000</f>
        <v>29000</v>
      </c>
      <c r="G7" s="8" t="n">
        <f aca="false">D7+5500</f>
        <v>27500</v>
      </c>
      <c r="H7" s="3"/>
    </row>
    <row r="8" customFormat="false" ht="12.8" hidden="false" customHeight="false" outlineLevel="0" collapsed="false">
      <c r="A8" s="3" t="n">
        <f aca="false">'Thousands Estimates'!A30</f>
        <v>50000</v>
      </c>
      <c r="B8" s="3" t="n">
        <f aca="false">'Thousands Estimates'!D30</f>
        <v>12000</v>
      </c>
      <c r="C8" s="3" t="n">
        <f aca="false">'Thousands Estimates'!G30</f>
        <v>17000</v>
      </c>
      <c r="D8" s="3" t="n">
        <f aca="false">'Thousands Estimates'!J30</f>
        <v>22000</v>
      </c>
      <c r="E8" s="3" t="n">
        <f aca="false">D8+4000</f>
        <v>26000</v>
      </c>
      <c r="F8" s="3" t="n">
        <f aca="false">D8+7000</f>
        <v>29000</v>
      </c>
      <c r="G8" s="8" t="n">
        <f aca="false">D8+5500</f>
        <v>27500</v>
      </c>
      <c r="H8" s="3"/>
    </row>
    <row r="9" customFormat="false" ht="12.8" hidden="false" customHeight="false" outlineLevel="0" collapsed="false">
      <c r="A9" s="3" t="n">
        <f aca="false">'Thousands Estimates'!A35</f>
        <v>55000</v>
      </c>
      <c r="B9" s="3" t="n">
        <f aca="false">'Thousands Estimates'!D35</f>
        <v>14000</v>
      </c>
      <c r="C9" s="3" t="n">
        <f aca="false">'Thousands Estimates'!G35</f>
        <v>18000</v>
      </c>
      <c r="D9" s="3" t="n">
        <f aca="false">'Thousands Estimates'!J35</f>
        <v>23000</v>
      </c>
      <c r="E9" s="3" t="n">
        <f aca="false">D9+4000</f>
        <v>27000</v>
      </c>
      <c r="F9" s="3" t="n">
        <f aca="false">D9+7000</f>
        <v>30000</v>
      </c>
      <c r="G9" s="8" t="n">
        <f aca="false">D9+5500</f>
        <v>28500</v>
      </c>
      <c r="H9" s="3"/>
    </row>
    <row r="10" customFormat="false" ht="12.8" hidden="false" customHeight="false" outlineLevel="0" collapsed="false">
      <c r="A10" s="3" t="n">
        <f aca="false">'Thousands Estimates'!A40</f>
        <v>60000</v>
      </c>
      <c r="B10" s="3" t="n">
        <f aca="false">'Thousands Estimates'!D40</f>
        <v>15000</v>
      </c>
      <c r="C10" s="3" t="n">
        <f aca="false">'Thousands Estimates'!G40</f>
        <v>20000</v>
      </c>
      <c r="D10" s="3" t="n">
        <f aca="false">'Thousands Estimates'!J40</f>
        <v>23000</v>
      </c>
      <c r="E10" s="3" t="n">
        <f aca="false">D10+4000</f>
        <v>27000</v>
      </c>
      <c r="F10" s="3" t="n">
        <f aca="false">D10+7000</f>
        <v>30000</v>
      </c>
      <c r="G10" s="8" t="n">
        <f aca="false">D10+5500</f>
        <v>28500</v>
      </c>
      <c r="H10" s="3"/>
    </row>
    <row r="11" customFormat="false" ht="12.8" hidden="false" customHeight="false" outlineLevel="0" collapsed="false">
      <c r="A11" s="3" t="n">
        <f aca="false">'Thousands Estimates'!A45</f>
        <v>65000</v>
      </c>
      <c r="B11" s="3" t="n">
        <f aca="false">'Thousands Estimates'!D45</f>
        <v>17000</v>
      </c>
      <c r="C11" s="3" t="n">
        <f aca="false">'Thousands Estimates'!G45</f>
        <v>22000</v>
      </c>
      <c r="D11" s="3" t="n">
        <f aca="false">'Thousands Estimates'!J45</f>
        <v>23000</v>
      </c>
      <c r="E11" s="3" t="n">
        <f aca="false">D11+4000</f>
        <v>27000</v>
      </c>
      <c r="F11" s="3" t="n">
        <f aca="false">D11+7000</f>
        <v>30000</v>
      </c>
      <c r="G11" s="8" t="n">
        <f aca="false">D11+5500</f>
        <v>28500</v>
      </c>
      <c r="H11" s="3"/>
    </row>
    <row r="12" customFormat="false" ht="12.8" hidden="false" customHeight="false" outlineLevel="0" collapsed="false">
      <c r="A12" s="3" t="n">
        <f aca="false">'Thousands Estimates'!A50</f>
        <v>70000</v>
      </c>
      <c r="B12" s="3" t="n">
        <f aca="false">'Thousands Estimates'!D50</f>
        <v>18000</v>
      </c>
      <c r="C12" s="3" t="n">
        <f aca="false">'Thousands Estimates'!G50</f>
        <v>23000</v>
      </c>
      <c r="D12" s="3" t="n">
        <f aca="false">'Thousands Estimates'!J50</f>
        <v>23000</v>
      </c>
      <c r="E12" s="3" t="n">
        <f aca="false">D12+4000</f>
        <v>27000</v>
      </c>
      <c r="F12" s="3" t="n">
        <f aca="false">D12+7000</f>
        <v>30000</v>
      </c>
      <c r="G12" s="8" t="n">
        <f aca="false">D12+5500</f>
        <v>28500</v>
      </c>
      <c r="H12" s="3"/>
    </row>
    <row r="13" customFormat="false" ht="12.8" hidden="false" customHeight="false" outlineLevel="0" collapsed="false">
      <c r="A13" s="3" t="n">
        <f aca="false">'Thousands Estimates'!A55</f>
        <v>75000</v>
      </c>
      <c r="B13" s="3" t="n">
        <f aca="false">'Thousands Estimates'!D55</f>
        <v>19000</v>
      </c>
      <c r="C13" s="3" t="n">
        <f aca="false">'Thousands Estimates'!G55</f>
        <v>25000</v>
      </c>
      <c r="D13" s="3" t="n">
        <f aca="false">'Thousands Estimates'!J55</f>
        <v>24000</v>
      </c>
      <c r="E13" s="3" t="n">
        <f aca="false">D13+4000</f>
        <v>28000</v>
      </c>
      <c r="F13" s="3" t="n">
        <f aca="false">D13+7000</f>
        <v>31000</v>
      </c>
      <c r="G13" s="8" t="n">
        <f aca="false">D13+5500</f>
        <v>29500</v>
      </c>
      <c r="H13" s="3"/>
    </row>
    <row r="14" customFormat="false" ht="12.8" hidden="false" customHeight="false" outlineLevel="0" collapsed="false">
      <c r="A14" s="3" t="n">
        <f aca="false">'Thousands Estimates'!A60</f>
        <v>80000</v>
      </c>
      <c r="B14" s="3" t="n">
        <f aca="false">'Thousands Estimates'!D60</f>
        <v>20000</v>
      </c>
      <c r="C14" s="3" t="n">
        <f aca="false">'Thousands Estimates'!G60</f>
        <v>26000</v>
      </c>
      <c r="D14" s="3" t="n">
        <f aca="false">'Thousands Estimates'!J60</f>
        <v>24000</v>
      </c>
      <c r="E14" s="3" t="n">
        <f aca="false">D14+4000</f>
        <v>28000</v>
      </c>
      <c r="F14" s="3" t="n">
        <f aca="false">D14+7000</f>
        <v>31000</v>
      </c>
      <c r="G14" s="8" t="n">
        <f aca="false">D14+5500</f>
        <v>29500</v>
      </c>
      <c r="H14" s="3"/>
    </row>
    <row r="15" customFormat="false" ht="12.8" hidden="false" customHeight="false" outlineLevel="0" collapsed="false">
      <c r="A15" s="3" t="n">
        <f aca="false">'Thousands Estimates'!A70</f>
        <v>90000</v>
      </c>
      <c r="B15" s="3" t="n">
        <f aca="false">'Thousands Estimates'!D70</f>
        <v>20000</v>
      </c>
      <c r="C15" s="3" t="n">
        <f aca="false">'Thousands Estimates'!G70</f>
        <v>26000</v>
      </c>
      <c r="D15" s="3" t="n">
        <f aca="false">'Thousands Estimates'!J70</f>
        <v>23000</v>
      </c>
      <c r="E15" s="3" t="n">
        <f aca="false">D15+4000</f>
        <v>27000</v>
      </c>
      <c r="F15" s="3" t="n">
        <f aca="false">D15+7000</f>
        <v>30000</v>
      </c>
      <c r="G15" s="8" t="n">
        <f aca="false">D15+5500</f>
        <v>28500</v>
      </c>
      <c r="H15" s="3"/>
    </row>
    <row r="16" customFormat="false" ht="12.8" hidden="false" customHeight="false" outlineLevel="0" collapsed="false">
      <c r="A16" s="3" t="n">
        <f aca="false">'Thousands Estimates'!A80</f>
        <v>100000</v>
      </c>
      <c r="B16" s="3" t="n">
        <f aca="false">'Thousands Estimates'!D80</f>
        <v>20000</v>
      </c>
      <c r="C16" s="3" t="n">
        <f aca="false">'Thousands Estimates'!G80</f>
        <v>27000</v>
      </c>
      <c r="D16" s="3" t="n">
        <f aca="false">'Thousands Estimates'!J80</f>
        <v>23000</v>
      </c>
      <c r="E16" s="3" t="n">
        <f aca="false">D16+4000</f>
        <v>27000</v>
      </c>
      <c r="F16" s="3" t="n">
        <f aca="false">D16+7000</f>
        <v>30000</v>
      </c>
      <c r="G16" s="8" t="n">
        <f aca="false">D16+5500</f>
        <v>28500</v>
      </c>
      <c r="H16" s="3"/>
    </row>
    <row r="17" customFormat="false" ht="12.8" hidden="false" customHeight="false" outlineLevel="0" collapsed="false">
      <c r="A17" s="3" t="n">
        <f aca="false">'Thousands Estimates'!A100</f>
        <v>120000</v>
      </c>
      <c r="B17" s="3" t="n">
        <f aca="false">'Thousands Estimates'!D100</f>
        <v>20000</v>
      </c>
      <c r="C17" s="3" t="n">
        <f aca="false">'Thousands Estimates'!G100</f>
        <v>27000</v>
      </c>
      <c r="D17" s="3" t="n">
        <f aca="false">'Thousands Estimates'!J100</f>
        <v>22000</v>
      </c>
      <c r="E17" s="3" t="n">
        <f aca="false">D17+4000</f>
        <v>26000</v>
      </c>
      <c r="F17" s="3" t="n">
        <f aca="false">D17+7000</f>
        <v>29000</v>
      </c>
      <c r="G17" s="8" t="n">
        <f aca="false">D17+5500</f>
        <v>27500</v>
      </c>
      <c r="H17" s="3"/>
    </row>
    <row r="18" customFormat="false" ht="12.8" hidden="false" customHeight="false" outlineLevel="0" collapsed="false">
      <c r="A18" s="3" t="n">
        <f aca="false">'Thousands Estimates'!A103</f>
        <v>150000</v>
      </c>
      <c r="B18" s="3" t="n">
        <f aca="false">'Thousands Estimates'!D103</f>
        <v>16000</v>
      </c>
      <c r="C18" s="3" t="n">
        <f aca="false">'Thousands Estimates'!G103</f>
        <v>24000</v>
      </c>
      <c r="D18" s="3" t="n">
        <f aca="false">'Thousands Estimates'!J103</f>
        <v>16000</v>
      </c>
      <c r="E18" s="3" t="n">
        <f aca="false">D18+4000</f>
        <v>20000</v>
      </c>
      <c r="F18" s="3" t="n">
        <f aca="false">D18+7000</f>
        <v>23000</v>
      </c>
      <c r="G18" s="8" t="n">
        <f aca="false">D18+5500</f>
        <v>21500</v>
      </c>
      <c r="H18" s="3"/>
    </row>
    <row r="19" customFormat="false" ht="12.8" hidden="false" customHeight="false" outlineLevel="0" collapsed="false">
      <c r="A19" s="3" t="n">
        <f aca="false">'Thousands Estimates'!A108</f>
        <v>200000</v>
      </c>
      <c r="B19" s="3" t="n">
        <f aca="false">'Thousands Estimates'!D108</f>
        <v>7000</v>
      </c>
      <c r="C19" s="3" t="n">
        <f aca="false">'Thousands Estimates'!G108</f>
        <v>17000</v>
      </c>
      <c r="D19" s="3" t="n">
        <f aca="false">'Thousands Estimates'!J108</f>
        <v>4000</v>
      </c>
      <c r="E19" s="3" t="n">
        <f aca="false">D19+4000</f>
        <v>8000</v>
      </c>
      <c r="F19" s="3" t="n">
        <f aca="false">D19+7000</f>
        <v>11000</v>
      </c>
      <c r="G19" s="8" t="n">
        <f aca="false">D19+5500</f>
        <v>9500</v>
      </c>
      <c r="H19" s="3"/>
    </row>
    <row r="20" customFormat="false" ht="12.8" hidden="false" customHeight="false" outlineLevel="0" collapsed="false">
      <c r="A20" s="3" t="n">
        <f aca="false">'Thousands Estimates'!A113</f>
        <v>250000</v>
      </c>
      <c r="B20" s="3" t="n">
        <f aca="false">'Thousands Estimates'!D113</f>
        <v>-6000</v>
      </c>
      <c r="C20" s="3" t="n">
        <f aca="false">'Thousands Estimates'!G113</f>
        <v>5000</v>
      </c>
      <c r="D20" s="3" t="n">
        <f aca="false">'Thousands Estimates'!J113</f>
        <v>-13000</v>
      </c>
      <c r="E20" s="3" t="n">
        <f aca="false">D20+4000</f>
        <v>-9000</v>
      </c>
      <c r="F20" s="3" t="n">
        <f aca="false">D20+7000</f>
        <v>-6000</v>
      </c>
      <c r="G20" s="8" t="n">
        <f aca="false">D20+5500</f>
        <v>-7500</v>
      </c>
      <c r="H20" s="3"/>
    </row>
    <row r="21" customFormat="false" ht="12.8" hidden="false" customHeight="false" outlineLevel="0" collapsed="false">
      <c r="A21" s="3" t="n">
        <f aca="false">'Thousands Estimates'!A118</f>
        <v>300000</v>
      </c>
      <c r="B21" s="3" t="n">
        <f aca="false">'Thousands Estimates'!D118</f>
        <v>-23000</v>
      </c>
      <c r="C21" s="3" t="n">
        <f aca="false">'Thousands Estimates'!G118</f>
        <v>-11000</v>
      </c>
      <c r="D21" s="3" t="n">
        <f aca="false">'Thousands Estimates'!J118</f>
        <v>-31000</v>
      </c>
      <c r="E21" s="3" t="n">
        <f aca="false">D21+4000</f>
        <v>-27000</v>
      </c>
      <c r="F21" s="3" t="n">
        <f aca="false">D21+7000</f>
        <v>-24000</v>
      </c>
      <c r="G21" s="8" t="n">
        <f aca="false">D21+5500</f>
        <v>-25500</v>
      </c>
      <c r="H21" s="3"/>
    </row>
    <row r="22" customFormat="false" ht="12.8" hidden="false" customHeight="false" outlineLevel="0" collapsed="false">
      <c r="A22" s="3" t="n">
        <f aca="false">'Thousands Estimates'!A128</f>
        <v>400000</v>
      </c>
      <c r="B22" s="3" t="n">
        <f aca="false">'Thousands Estimates'!D128</f>
        <v>-40000</v>
      </c>
      <c r="C22" s="3" t="n">
        <f aca="false">'Thousands Estimates'!G128</f>
        <v>-30000</v>
      </c>
      <c r="D22" s="3" t="n">
        <f aca="false">'Thousands Estimates'!J128</f>
        <v>-70000</v>
      </c>
      <c r="E22" s="3" t="n">
        <f aca="false">D22+4000</f>
        <v>-66000</v>
      </c>
      <c r="F22" s="3" t="n">
        <f aca="false">D22+7000</f>
        <v>-63000</v>
      </c>
      <c r="G22" s="8" t="n">
        <f aca="false">D22+5500</f>
        <v>-64500</v>
      </c>
      <c r="H22" s="3"/>
    </row>
    <row r="23" customFormat="false" ht="12.8" hidden="false" customHeight="false" outlineLevel="0" collapsed="false">
      <c r="A23" s="3" t="n">
        <f aca="false">'Thousands Estimates'!A132</f>
        <v>500000</v>
      </c>
      <c r="B23" s="3" t="n">
        <f aca="false">'Thousands Estimates'!D132</f>
        <v>-80000</v>
      </c>
      <c r="C23" s="3" t="n">
        <f aca="false">'Thousands Estimates'!G132</f>
        <v>-70000</v>
      </c>
      <c r="D23" s="3" t="n">
        <f aca="false">'Thousands Estimates'!J132</f>
        <v>-110000</v>
      </c>
      <c r="E23" s="3" t="n">
        <f aca="false">D23+4000</f>
        <v>-106000</v>
      </c>
      <c r="F23" s="3" t="n">
        <f aca="false">D23+7000</f>
        <v>-103000</v>
      </c>
      <c r="G23" s="8" t="n">
        <f aca="false">D23+5500</f>
        <v>-104500</v>
      </c>
      <c r="H23" s="3"/>
    </row>
    <row r="24" customFormat="false" ht="12.8" hidden="false" customHeight="false" outlineLevel="0" collapsed="false">
      <c r="A24" s="3" t="n">
        <f aca="false">'Thousands Estimates'!A137</f>
        <v>750000</v>
      </c>
      <c r="B24" s="3" t="n">
        <f aca="false">'Thousands Estimates'!D137</f>
        <v>-180000</v>
      </c>
      <c r="C24" s="3" t="n">
        <f aca="false">'Thousands Estimates'!G137</f>
        <v>-190000</v>
      </c>
      <c r="D24" s="3" t="n">
        <f aca="false">'Thousands Estimates'!J137</f>
        <v>-220000</v>
      </c>
      <c r="E24" s="3" t="n">
        <f aca="false">D24+4000</f>
        <v>-216000</v>
      </c>
      <c r="F24" s="3" t="n">
        <f aca="false">D24+7000</f>
        <v>-213000</v>
      </c>
      <c r="G24" s="8" t="n">
        <f aca="false">D24+5500</f>
        <v>-214500</v>
      </c>
      <c r="H24" s="3"/>
    </row>
    <row r="25" customFormat="false" ht="12.8" hidden="false" customHeight="false" outlineLevel="0" collapsed="false">
      <c r="A25" s="3" t="n">
        <f aca="false">'Thousands Estimates'!A140</f>
        <v>1000000</v>
      </c>
      <c r="B25" s="3" t="n">
        <f aca="false">'Thousands Estimates'!D140</f>
        <v>-280000</v>
      </c>
      <c r="C25" s="3" t="n">
        <f aca="false">'Thousands Estimates'!G140</f>
        <v>-310000</v>
      </c>
      <c r="D25" s="3" t="n">
        <f aca="false">'Thousands Estimates'!J140</f>
        <v>-330000</v>
      </c>
      <c r="E25" s="3" t="n">
        <f aca="false">D25+4000</f>
        <v>-326000</v>
      </c>
      <c r="F25" s="3" t="n">
        <f aca="false">D25+7000</f>
        <v>-323000</v>
      </c>
      <c r="G25" s="8" t="n">
        <f aca="false">D25+5500</f>
        <v>-324500</v>
      </c>
      <c r="H25" s="3"/>
    </row>
    <row r="26" customFormat="false" ht="12.8" hidden="false" customHeight="false" outlineLevel="0" collapsed="false">
      <c r="A26" s="3" t="n">
        <f aca="false">'Thousands Estimates'!A142</f>
        <v>1500000</v>
      </c>
      <c r="B26" s="3" t="n">
        <f aca="false">'Thousands Estimates'!D142</f>
        <v>-470000</v>
      </c>
      <c r="C26" s="3" t="n">
        <f aca="false">'Thousands Estimates'!G142</f>
        <v>-550000</v>
      </c>
      <c r="D26" s="3" t="n">
        <f aca="false">'Thousands Estimates'!J142</f>
        <v>-550000</v>
      </c>
      <c r="E26" s="3" t="n">
        <f aca="false">D26+4000</f>
        <v>-546000</v>
      </c>
      <c r="F26" s="3" t="n">
        <f aca="false">D26+7000</f>
        <v>-543000</v>
      </c>
      <c r="G26" s="8" t="n">
        <f aca="false">D26+5500</f>
        <v>-544500</v>
      </c>
      <c r="H26" s="3"/>
    </row>
    <row r="27" customFormat="false" ht="12.8" hidden="false" customHeight="false" outlineLevel="0" collapsed="false">
      <c r="A27" s="3" t="n">
        <f aca="false">'Thousands Estimates'!A144</f>
        <v>2000000</v>
      </c>
      <c r="B27" s="3" t="n">
        <f aca="false">'Thousands Estimates'!D144</f>
        <v>-670000</v>
      </c>
      <c r="C27" s="3" t="n">
        <f aca="false">'Thousands Estimates'!G144</f>
        <v>-790000</v>
      </c>
      <c r="D27" s="3" t="n">
        <f aca="false">'Thousands Estimates'!J144</f>
        <v>-770000</v>
      </c>
      <c r="E27" s="3" t="n">
        <f aca="false">D27+4000</f>
        <v>-766000</v>
      </c>
      <c r="F27" s="3" t="n">
        <f aca="false">D27+7000</f>
        <v>-763000</v>
      </c>
      <c r="G27" s="8" t="n">
        <f aca="false">D27+5500</f>
        <v>-764500</v>
      </c>
      <c r="H27" s="3"/>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6015625" defaultRowHeight="12.8" zeroHeight="false" outlineLevelRow="0" outlineLevelCol="0"/>
  <cols>
    <col collapsed="false" customWidth="true" hidden="false" outlineLevel="0" max="1" min="1" style="0" width="25.84"/>
    <col collapsed="false" customWidth="true" hidden="false" outlineLevel="0" max="2" min="2" style="0" width="19.58"/>
    <col collapsed="false" customWidth="true" hidden="false" outlineLevel="0" max="3" min="3" style="0" width="19.31"/>
    <col collapsed="false" customWidth="true" hidden="false" outlineLevel="0" max="4" min="4" style="0" width="22.79"/>
    <col collapsed="false" customWidth="true" hidden="false" outlineLevel="0" max="5" min="5" style="0" width="38.2"/>
    <col collapsed="false" customWidth="true" hidden="false" outlineLevel="0" max="6" min="6" style="0" width="25.28"/>
    <col collapsed="false" customWidth="true" hidden="false" outlineLevel="0" max="7" min="7" style="0" width="23.2"/>
  </cols>
  <sheetData>
    <row r="1" customFormat="false" ht="12.8" hidden="false" customHeight="false" outlineLevel="0" collapsed="false">
      <c r="A1" s="0" t="s">
        <v>53</v>
      </c>
      <c r="B1" s="0" t="s">
        <v>54</v>
      </c>
      <c r="C1" s="0" t="s">
        <v>55</v>
      </c>
      <c r="D1" s="0" t="s">
        <v>56</v>
      </c>
      <c r="E1" s="0" t="s">
        <v>57</v>
      </c>
      <c r="F1" s="0" t="s">
        <v>58</v>
      </c>
      <c r="G1" s="0" t="s">
        <v>59</v>
      </c>
    </row>
    <row r="2" customFormat="false" ht="12.8" hidden="false" customHeight="false" outlineLevel="0" collapsed="false">
      <c r="A2" s="0" t="s">
        <v>20</v>
      </c>
      <c r="B2" s="3" t="n">
        <v>15700</v>
      </c>
      <c r="C2" s="3" t="n">
        <v>21300</v>
      </c>
      <c r="D2" s="3" t="n">
        <f aca="false">C2*1.03</f>
        <v>21939</v>
      </c>
      <c r="E2" s="3" t="n">
        <f aca="false">B2*1.9-D2</f>
        <v>7891</v>
      </c>
      <c r="F2" s="3" t="n">
        <f aca="false">'Direct Info &amp; Estimates'!M2</f>
        <v>1807</v>
      </c>
      <c r="G2" s="3" t="n">
        <f aca="false">'Direct Info &amp; Estimates'!Q2</f>
        <v>20249.9383378927</v>
      </c>
    </row>
    <row r="3" customFormat="false" ht="12.8" hidden="false" customHeight="false" outlineLevel="0" collapsed="false">
      <c r="A3" s="0" t="s">
        <v>21</v>
      </c>
      <c r="B3" s="3" t="n">
        <v>37700</v>
      </c>
      <c r="C3" s="3" t="n">
        <v>46500</v>
      </c>
      <c r="D3" s="3" t="n">
        <f aca="false">C3*1.03</f>
        <v>47895</v>
      </c>
      <c r="E3" s="3" t="n">
        <f aca="false">B3*1.9-D3</f>
        <v>23735</v>
      </c>
      <c r="F3" s="3" t="n">
        <f aca="false">'Direct Info &amp; Estimates'!M3</f>
        <v>15881</v>
      </c>
      <c r="G3" s="3" t="n">
        <f aca="false">'Direct Info &amp; Estimates'!Q3</f>
        <v>22157.7796297263</v>
      </c>
    </row>
    <row r="4" customFormat="false" ht="12.8" hidden="false" customHeight="false" outlineLevel="0" collapsed="false">
      <c r="A4" s="0" t="s">
        <v>22</v>
      </c>
      <c r="B4" s="3" t="n">
        <v>57800</v>
      </c>
      <c r="C4" s="3" t="n">
        <v>74900</v>
      </c>
      <c r="D4" s="3" t="n">
        <f aca="false">C4*1.03</f>
        <v>77147</v>
      </c>
      <c r="E4" s="3" t="n">
        <f aca="false">B4*1.9-D4</f>
        <v>32673</v>
      </c>
      <c r="F4" s="3" t="n">
        <f aca="false">'Direct Info &amp; Estimates'!M4</f>
        <v>25506</v>
      </c>
      <c r="G4" s="3" t="n">
        <f aca="false">'Direct Info &amp; Estimates'!Q4</f>
        <v>23768.526595065</v>
      </c>
    </row>
    <row r="5" customFormat="false" ht="12.8" hidden="false" customHeight="false" outlineLevel="0" collapsed="false">
      <c r="A5" s="0" t="s">
        <v>23</v>
      </c>
      <c r="B5" s="3" t="n">
        <v>78600</v>
      </c>
      <c r="C5" s="3" t="n">
        <v>113400</v>
      </c>
      <c r="D5" s="3" t="n">
        <f aca="false">C5*1.03</f>
        <v>116802</v>
      </c>
      <c r="E5" s="3" t="n">
        <f aca="false">B5*1.9-D5</f>
        <v>32538</v>
      </c>
      <c r="F5" s="3" t="n">
        <f aca="false">'Direct Info &amp; Estimates'!M5</f>
        <v>27394</v>
      </c>
      <c r="G5" s="3" t="n">
        <f aca="false">'Direct Info &amp; Estimates'!Q5</f>
        <v>22148.5023933134</v>
      </c>
    </row>
    <row r="6" customFormat="false" ht="12.8" hidden="false" customHeight="false" outlineLevel="0" collapsed="false">
      <c r="A6" s="0" t="s">
        <v>60</v>
      </c>
      <c r="B6" s="3" t="n">
        <v>102100</v>
      </c>
      <c r="C6" s="3" t="n">
        <v>165600</v>
      </c>
      <c r="D6" s="3" t="n">
        <f aca="false">C6*1.03</f>
        <v>170568</v>
      </c>
      <c r="E6" s="3" t="n">
        <f aca="false">B6*1.9-D6</f>
        <v>23422</v>
      </c>
      <c r="F6" s="3" t="n">
        <f aca="false">'Direct Info &amp; Estimates'!M6</f>
        <v>22622</v>
      </c>
      <c r="G6" s="3" t="n">
        <f aca="false">'Direct Info &amp; Estimates'!Q6</f>
        <v>12847.9241274931</v>
      </c>
    </row>
    <row r="7" customFormat="false" ht="12.8" hidden="false" customHeight="false" outlineLevel="0" collapsed="false">
      <c r="G7" s="3"/>
    </row>
    <row r="8" customFormat="false" ht="12.8" hidden="false" customHeight="false" outlineLevel="0" collapsed="false">
      <c r="A8" s="0" t="s">
        <v>61</v>
      </c>
      <c r="E8" s="3" t="n">
        <f aca="false">(SUM(E2:E6)*2-E6)/9</f>
        <v>24121.7777777778</v>
      </c>
      <c r="F8" s="3" t="n">
        <f aca="false">(SUM(F2:F6)*2-F6)/9</f>
        <v>18199.7777777778</v>
      </c>
      <c r="G8" s="3" t="n">
        <f aca="false">(SUM(G2:G6)*2-G6)/9</f>
        <v>21055.2686710542</v>
      </c>
    </row>
    <row r="9" customFormat="false" ht="12.8" hidden="false" customHeight="false" outlineLevel="0" collapsed="false">
      <c r="E9" s="3"/>
      <c r="F9" s="3"/>
      <c r="G9" s="3"/>
    </row>
    <row r="10" customFormat="false" ht="12.8" hidden="false" customHeight="false" outlineLevel="0" collapsed="false">
      <c r="A10" s="0" t="s">
        <v>62</v>
      </c>
      <c r="E10" s="3" t="n">
        <f aca="false">94200000*E8*20</f>
        <v>45445429333333.4</v>
      </c>
      <c r="F10" s="3" t="n">
        <f aca="false">94200000*F8*20</f>
        <v>34288381333333.3</v>
      </c>
      <c r="G10" s="3" t="n">
        <f aca="false">94200000*G8*20</f>
        <v>39668126176266.2</v>
      </c>
    </row>
    <row r="11" customFormat="false" ht="12.8" hidden="false" customHeight="false" outlineLevel="0" collapsed="false">
      <c r="A11" s="0" t="s">
        <v>63</v>
      </c>
      <c r="E11" s="3" t="n">
        <f aca="false">ROUND(E10,-12)</f>
        <v>45000000000000</v>
      </c>
      <c r="F11" s="3" t="n">
        <f aca="false">ROUND(F10,-12)</f>
        <v>34000000000000</v>
      </c>
      <c r="G11" s="3" t="n">
        <f aca="false">ROUND(G10,-12)</f>
        <v>40000000000000</v>
      </c>
    </row>
    <row r="13" customFormat="false" ht="12.8" hidden="false" customHeight="false" outlineLevel="0" collapsed="false">
      <c r="A13" s="0" t="s">
        <v>64</v>
      </c>
      <c r="E13" s="3" t="n">
        <f aca="false">94200000*E8*21</f>
        <v>47717700800000</v>
      </c>
      <c r="F13" s="5" t="n">
        <f aca="false">94200000*F8*21</f>
        <v>36002800400000</v>
      </c>
      <c r="G13" s="5" t="n">
        <f aca="false">94200000*G8*21</f>
        <v>41651532485079.4</v>
      </c>
    </row>
    <row r="14" customFormat="false" ht="12.8" hidden="false" customHeight="false" outlineLevel="0" collapsed="false">
      <c r="A14" s="0" t="s">
        <v>63</v>
      </c>
      <c r="E14" s="3" t="n">
        <f aca="false">ROUND(E13,-12)</f>
        <v>48000000000000</v>
      </c>
      <c r="F14" s="3" t="n">
        <f aca="false">ROUND(F13,-12)</f>
        <v>36000000000000</v>
      </c>
      <c r="G14" s="3" t="n">
        <f aca="false">ROUND(G13,-12)</f>
        <v>42000000000000</v>
      </c>
    </row>
    <row r="16" customFormat="false" ht="12.8" hidden="false" customHeight="true" outlineLevel="0" collapsed="false">
      <c r="A16" s="9" t="s">
        <v>65</v>
      </c>
      <c r="E16" s="0" t="n">
        <v>4000</v>
      </c>
      <c r="F16" s="0" t="n">
        <v>4000</v>
      </c>
      <c r="G16" s="0" t="n">
        <v>4000</v>
      </c>
    </row>
    <row r="17" customFormat="false" ht="12.8" hidden="false" customHeight="false" outlineLevel="0" collapsed="false">
      <c r="A17" s="9"/>
    </row>
    <row r="18" customFormat="false" ht="12.8" hidden="false" customHeight="false" outlineLevel="0" collapsed="false">
      <c r="A18" s="9"/>
    </row>
    <row r="20" customFormat="false" ht="12.8" hidden="false" customHeight="true" outlineLevel="0" collapsed="false">
      <c r="A20" s="9" t="s">
        <v>66</v>
      </c>
      <c r="E20" s="3" t="n">
        <f aca="false">(E8+E16)*128500000</f>
        <v>3613648444444.45</v>
      </c>
      <c r="F20" s="3" t="n">
        <f aca="false">(F8+F16)*128500000</f>
        <v>2852671444444.45</v>
      </c>
      <c r="G20" s="3" t="n">
        <f aca="false">(G8+G16)*128500000</f>
        <v>3219602024230.46</v>
      </c>
    </row>
    <row r="21" customFormat="false" ht="12.8" hidden="false" customHeight="false" outlineLevel="0" collapsed="false">
      <c r="A21" s="9"/>
      <c r="D21" s="0" t="s">
        <v>63</v>
      </c>
      <c r="E21" s="3" t="n">
        <f aca="false">ROUND(E20,-11)</f>
        <v>3600000000000</v>
      </c>
      <c r="F21" s="3" t="n">
        <f aca="false">ROUND(F20,-11)</f>
        <v>2900000000000</v>
      </c>
      <c r="G21" s="3" t="n">
        <f aca="false">ROUND(G20,-11)</f>
        <v>3200000000000</v>
      </c>
    </row>
    <row r="22" customFormat="false" ht="12.8" hidden="false" customHeight="false" outlineLevel="0" collapsed="false">
      <c r="A22" s="9"/>
    </row>
    <row r="23" customFormat="false" ht="12.8" hidden="false" customHeight="false" outlineLevel="0" collapsed="false">
      <c r="A23" s="9"/>
    </row>
  </sheetData>
  <mergeCells count="2">
    <mergeCell ref="A16:A18"/>
    <mergeCell ref="A20:A23"/>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2583</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2021-04-28T14:50:04Z</dcterms:created>
  <dc:creator/>
  <dc:description/>
  <dc:language>en-US</dc:language>
  <cp:lastModifiedBy/>
  <dcterms:modified xsi:type="dcterms:W3CDTF">2022-06-29T13:27:48Z</dcterms:modified>
  <cp:revision>83</cp:revision>
  <dc:subject/>
  <dc:title/>
</cp:coreProperties>
</file>

<file path=docProps/custom.xml><?xml version="1.0" encoding="utf-8"?>
<Properties xmlns="http://schemas.openxmlformats.org/officeDocument/2006/custom-properties" xmlns:vt="http://schemas.openxmlformats.org/officeDocument/2006/docPropsVTypes"/>
</file>